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4\Документы\УБПиМО\Бюджет\2019\Проект закона на 2019-2021\Документы и материалы\"/>
    </mc:Choice>
  </mc:AlternateContent>
  <bookViews>
    <workbookView xWindow="0" yWindow="0" windowWidth="23130" windowHeight="11835"/>
  </bookViews>
  <sheets>
    <sheet name="бывшее прил2" sheetId="2" r:id="rId1"/>
  </sheets>
  <definedNames>
    <definedName name="_xlnm._FilterDatabase" localSheetId="0" hidden="1">'бывшее прил2'!$A$5:$F$123</definedName>
    <definedName name="Z_190B809E_5CC6_4312_8225_545A3309E923_.wvu.FilterData" localSheetId="0" hidden="1">'бывшее прил2'!$A$5:$F$5</definedName>
    <definedName name="Z_190B809E_5CC6_4312_8225_545A3309E923_.wvu.PrintArea" localSheetId="0" hidden="1">'бывшее прил2'!$A$3:$F$123</definedName>
    <definedName name="Z_3EA4E4EC_1D87_4BAA_93BD_404B66B44F42_.wvu.FilterData" localSheetId="0" hidden="1">'бывшее прил2'!$A$5:$F$5</definedName>
    <definedName name="Z_3EA4E4EC_1D87_4BAA_93BD_404B66B44F42_.wvu.PrintArea" localSheetId="0" hidden="1">'бывшее прил2'!$A$3:$F$123</definedName>
    <definedName name="Z_70005346_7D2D_47B2_8FED_88E380B4AE04_.wvu.FilterData" localSheetId="0" hidden="1">'бывшее прил2'!$A$5:$F$5</definedName>
    <definedName name="Z_915C75B9_C8EE_47B8_B8ED_DA1F723859A3_.wvu.FilterData" localSheetId="0" hidden="1">'бывшее прил2'!$A$5:$F$123</definedName>
    <definedName name="Z_915C75B9_C8EE_47B8_B8ED_DA1F723859A3_.wvu.PrintArea" localSheetId="0" hidden="1">'бывшее прил2'!$A$3:$F$123</definedName>
    <definedName name="Z_D568CB47_3D08_4BD9_9299_A34CB95D16E9_.wvu.FilterData" localSheetId="0" hidden="1">'бывшее прил2'!$A$5:$F$123</definedName>
    <definedName name="Z_D568CB47_3D08_4BD9_9299_A34CB95D16E9_.wvu.PrintArea" localSheetId="0" hidden="1">'бывшее прил2'!$A$3:$F$123</definedName>
    <definedName name="_xlnm.Print_Titles" localSheetId="0">'бывшее прил2'!$2:$5</definedName>
    <definedName name="_xlnm.Print_Area" localSheetId="0">'бывшее прил2'!$A$1:$F$123</definedName>
  </definedNames>
  <calcPr calcId="152511"/>
  <customWorkbookViews>
    <customWorkbookView name="User - Личное представление" guid="{915C75B9-C8EE-47B8-B8ED-DA1F723859A3}" mergeInterval="0" personalView="1" maximized="1" xWindow="1" yWindow="1" windowWidth="1916" windowHeight="799" activeSheetId="2"/>
    <customWorkbookView name="Федорова - Личное представление" guid="{3EA4E4EC-1D87-4BAA-93BD-404B66B44F42}" mergeInterval="0" personalView="1" maximized="1" xWindow="-9" yWindow="-9" windowWidth="1938" windowHeight="1050" activeSheetId="2" showComments="commIndAndComment"/>
    <customWorkbookView name="Марков Андрей Владимирович - Личное представление" guid="{190B809E-5CC6-4312-8225-545A3309E923}" mergeInterval="0" personalView="1" maximized="1" xWindow="-8" yWindow="-8" windowWidth="1936" windowHeight="1056" activeSheetId="2"/>
    <customWorkbookView name="А.Силуанов - Личное представление" guid="{D568CB47-3D08-4BD9-9299-A34CB95D16E9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3" i="2" l="1"/>
  <c r="F122" i="2" l="1"/>
  <c r="E122" i="2"/>
  <c r="D122" i="2"/>
  <c r="D118" i="2"/>
  <c r="E118" i="2"/>
  <c r="F118" i="2"/>
  <c r="F111" i="2"/>
  <c r="E111" i="2"/>
  <c r="D111" i="2"/>
  <c r="F98" i="2"/>
  <c r="E98" i="2"/>
  <c r="D98" i="2"/>
  <c r="D93" i="2"/>
  <c r="F93" i="2"/>
  <c r="E87" i="2"/>
  <c r="D87" i="2"/>
  <c r="D83" i="2"/>
  <c r="E83" i="2"/>
  <c r="F83" i="2"/>
  <c r="F14" i="2"/>
  <c r="E14" i="2"/>
  <c r="D14" i="2"/>
  <c r="F39" i="2" l="1"/>
  <c r="E39" i="2"/>
  <c r="D39" i="2"/>
  <c r="F32" i="2"/>
  <c r="E32" i="2"/>
  <c r="D32" i="2"/>
  <c r="D69" i="2"/>
  <c r="F73" i="2"/>
  <c r="E73" i="2"/>
  <c r="D73" i="2"/>
  <c r="F66" i="2"/>
  <c r="E66" i="2"/>
  <c r="D66" i="2"/>
  <c r="E53" i="2"/>
  <c r="F53" i="2"/>
  <c r="D53" i="2"/>
  <c r="F65" i="2"/>
  <c r="E65" i="2"/>
  <c r="D65" i="2"/>
  <c r="F64" i="2"/>
  <c r="E64" i="2"/>
  <c r="D64" i="2"/>
  <c r="F49" i="2"/>
  <c r="E49" i="2"/>
  <c r="D49" i="2"/>
  <c r="F75" i="2" l="1"/>
  <c r="D75" i="2"/>
  <c r="E75" i="2"/>
  <c r="F45" i="2"/>
  <c r="E45" i="2"/>
  <c r="D45" i="2"/>
  <c r="F44" i="2"/>
  <c r="E44" i="2"/>
  <c r="D44" i="2"/>
  <c r="F42" i="2"/>
  <c r="E42" i="2"/>
  <c r="E56" i="2" s="1"/>
  <c r="D42" i="2"/>
  <c r="F37" i="2"/>
  <c r="F56" i="2" s="1"/>
  <c r="E37" i="2"/>
  <c r="D37" i="2"/>
  <c r="D56" i="2" s="1"/>
  <c r="F102" i="2" l="1"/>
  <c r="E102" i="2"/>
  <c r="E123" i="2" s="1"/>
  <c r="D102" i="2"/>
  <c r="F87" i="2"/>
  <c r="F123" i="2" s="1"/>
  <c r="D123" i="2" l="1"/>
</calcChain>
</file>

<file path=xl/sharedStrings.xml><?xml version="1.0" encoding="utf-8"?>
<sst xmlns="http://schemas.openxmlformats.org/spreadsheetml/2006/main" count="257" uniqueCount="236">
  <si>
    <t>2019 год</t>
  </si>
  <si>
    <t>2020 год</t>
  </si>
  <si>
    <t>2021 год</t>
  </si>
  <si>
    <t>Создание системы раннего выявления и коррекции нарушений развития плода и новорожденного</t>
  </si>
  <si>
    <t>Социальные гарантии работникам образования</t>
  </si>
  <si>
    <t>Воспитание и предоставление детям-сиротам и детям, оставшимся без попечения родителей, с ограниченными возможностями здоровья общедоступного и бесплатного дошкольного, начального общего, основного общего, среднего общего образования по основным образовательным программам в школах-интернатах</t>
  </si>
  <si>
    <t>Организация и проведение мероприятий в области молодежной политики</t>
  </si>
  <si>
    <t>Оказание мер государственной поддержки членам семей военнослужащих, сотрудников органов внутренних дел, Федеральной службы безопасности, Государственной противопожарной службы и уголовно-исполнительной системы Российской Федерации, погибших при исполнении служебных обязанностей, а также членам семей добровольных пожарных, погибших при исполнении обязанностей добровольного пожарного</t>
  </si>
  <si>
    <t>Оказание мер государственной поддержки в связи с беременностью и родами, а также гражданам, имеющим детей</t>
  </si>
  <si>
    <t>Оказание социальной поддержки многодетным семьям</t>
  </si>
  <si>
    <t>Организация отдыха и оздоровления детей</t>
  </si>
  <si>
    <t>Оказание мер социальной поддержки детям-сиротам, детям, оставшимся без попечения родителей, лицам из числа указанной категории детей</t>
  </si>
  <si>
    <t>Оказание поддержки детям, оказавшимся в трудной жизненной ситуации</t>
  </si>
  <si>
    <t>Обеспечение подготовки спортивного резерва для спортивных сборных команд Оренбургской области</t>
  </si>
  <si>
    <t>Направление</t>
  </si>
  <si>
    <t>Содержание услуги, льготы</t>
  </si>
  <si>
    <t>Объем бюджетных ассигнований</t>
  </si>
  <si>
    <t>Категория получателей</t>
  </si>
  <si>
    <t>I. Государственная поддержка семьи и детей в сфере здравоохранения</t>
  </si>
  <si>
    <r>
      <t xml:space="preserve">Цель: </t>
    </r>
    <r>
      <rPr>
        <i/>
        <sz val="14"/>
        <color theme="1"/>
        <rFont val="Times New Roman"/>
        <family val="1"/>
        <charset val="204"/>
      </rPr>
      <t>охрана здоровья матери и ребенка, детей в возрасте до 17 лет в целях профилактики заболеваний, сохранения и укрепления физического и психического здоровья</t>
    </r>
  </si>
  <si>
    <t>Полноценное питание беременных женщин, кормящих матерей</t>
  </si>
  <si>
    <t>обеспечение специальными витаминно-минеральными комплексами и (или) сбалансированными питательными смесями по заключению врачей</t>
  </si>
  <si>
    <t>Полноценное питание детей в возрасте до трех лет</t>
  </si>
  <si>
    <t>обеспечение адаптированными молочными смесями, сухими молочными кашами с учетом возрастных потребностей по заключению врачей</t>
  </si>
  <si>
    <t>Паллиативная помощь детям</t>
  </si>
  <si>
    <t xml:space="preserve">помощь, направленная на улучшение качества жизни больного ребенка  </t>
  </si>
  <si>
    <t>дети с неизлечимыми, угрожающими жизни, тяжело протекающими заболеваниями</t>
  </si>
  <si>
    <t>Организация круглосуточного приема, содержания, выхаживания и воспитания детей</t>
  </si>
  <si>
    <t xml:space="preserve">организация круглосуточного приема, содержания, выхаживания и воспитания детей </t>
  </si>
  <si>
    <t>проведение пренатальной (дородовой) диагностики нарушений развития ребенка, скрининга на наследственные и врожденные заболевания</t>
  </si>
  <si>
    <t>беременные женщины, новорожденные</t>
  </si>
  <si>
    <t xml:space="preserve">Содержание, воспитание и оказание специализированной медицинской помощи детям-сиротам </t>
  </si>
  <si>
    <t xml:space="preserve">содержание, воспитание и оказание специализированной медицинской помощи </t>
  </si>
  <si>
    <t>Итого по разделу I</t>
  </si>
  <si>
    <t>II. Государственная поддержка в сфере образования</t>
  </si>
  <si>
    <r>
      <t xml:space="preserve">Цель: </t>
    </r>
    <r>
      <rPr>
        <i/>
        <sz val="14"/>
        <color theme="1"/>
        <rFont val="Times New Roman"/>
        <family val="1"/>
        <charset val="204"/>
      </rPr>
      <t>формирование в Оренбургской области человеческого капитала, соответствующего требованиям инновационного развития экономики, современным потребностям общества и каждого гражданина</t>
    </r>
  </si>
  <si>
    <t>Общедоступное и бесплатное дошкольное образование в соответствии с федеральными государственными образовательными стандартами</t>
  </si>
  <si>
    <t>предоставление общедоступного и бесплатного дошкольного образования</t>
  </si>
  <si>
    <t xml:space="preserve">дети от 1,5 года до 6 лет </t>
  </si>
  <si>
    <t>получение дошкольного образования в частных дошкольных образовательных и общеобразовательных организациях, осуществляющих образовательную деятельность по основным общеобразовательным программам</t>
  </si>
  <si>
    <t>дети от 1,5 года до 6 лет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</si>
  <si>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</si>
  <si>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удешевление питания учащихся в общеобразовательных государственных и муниципальных учреждениях</t>
  </si>
  <si>
    <t>дети от 6 лет до 17 лет</t>
  </si>
  <si>
    <t>удешевление питания учащихся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</si>
  <si>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детей-инвалидов на дому</t>
  </si>
  <si>
    <t xml:space="preserve">Общедоступное и бесплатное начальное общее, основное общее и среднее общее образование в соответствии с федеральными государственными образовательными стандартами </t>
  </si>
  <si>
    <t>предоставление общедоступного и бесплатного образования</t>
  </si>
  <si>
    <t>предоставление общего образования гражданам, содержащимся в воспитательно-трудовых и исправительно-трудовых учреждениях</t>
  </si>
  <si>
    <t>дети в воспитательно-трудовых и исправительно-трудовых учреждениях от 14 лет до 17 лет</t>
  </si>
  <si>
    <t>получение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</si>
  <si>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предоставление основного общего, среднего общего образования, дополнительных общеобразовательных программ, оздоровления и отдыха детей (ГАУ ДООЦ «Солнечная страна»)</t>
  </si>
  <si>
    <t>предоставление общедоступного и бесплатного общего образования, дополнительных образовательных программ по подготовке несовершеннолетних воспитанников к военной и иной государственной службе (ГБОУ «Оренбургская кадетская школа-интернат»)</t>
  </si>
  <si>
    <t>дети, подлежащие подготовке к военной и иной государственной службе</t>
  </si>
  <si>
    <t>предоставление общего образования по образовательным программам повышенного уровня</t>
  </si>
  <si>
    <t>дети от 6 лет до 17 лет</t>
  </si>
  <si>
    <t>предоставление общедоступного и бесплатного начального общего, основного общего, среднего общего образования по основным образовательным программам учащимся с ограниченными возможностями здоровья и детям с расстройствами аутистического спектра</t>
  </si>
  <si>
    <t>обеспечение школьной одеждой учащихся общеобразовательных учреждений</t>
  </si>
  <si>
    <t>дети, проживающие в малообеспеченных семьях, в возрасте от 6 лет до 17 лет</t>
  </si>
  <si>
    <t>предоставление общего образования общеобразовательными учреждениями для детей с ограниченными возможностями здоровья</t>
  </si>
  <si>
    <t>дети с ограниченными возможностями от 0 лет до 17 лет</t>
  </si>
  <si>
    <t>воспитание и предоставление общего образования интернатными учреждениями для детей с ограниченными возможностями здоровья и детей-сирот, организация воспитания детей-сирот в детских домах</t>
  </si>
  <si>
    <t>дети и дети-сироты от 6 лет до 17 лет</t>
  </si>
  <si>
    <t>предоставление общего образования для обучающихся с девиантным поведением (ГКОУ «Специальная школа»)</t>
  </si>
  <si>
    <t>дети с девиантным поведением от 6 лет до 17 лет</t>
  </si>
  <si>
    <t>реализация адаптированных основных общеобразовательных программ</t>
  </si>
  <si>
    <t>дети с ограниченными возможностями здоровья от 0 до 17 лет</t>
  </si>
  <si>
    <t>Дополнительное образование детей-инвалидов и лиц с ограниченными возможностями здоровья</t>
  </si>
  <si>
    <t>предоставление общего образования для детей-инвалидов дистанционно</t>
  </si>
  <si>
    <t>дети-инвалиды от 6 лет до 17 лет</t>
  </si>
  <si>
    <t>Предоставление дополнительного образования детям</t>
  </si>
  <si>
    <t>предоставление дополнительного образования детям в сфере культуры и образования</t>
  </si>
  <si>
    <t>дети, обучающиеся в учреждениях дополнительного образования</t>
  </si>
  <si>
    <t xml:space="preserve">Профессиональное образование </t>
  </si>
  <si>
    <t>предоставление среднего профессионального образования по программам профессиональной подготовки квалифицированных рабочих, служащих</t>
  </si>
  <si>
    <t>дети, обучающиеся в средних профессиональных учреждениях</t>
  </si>
  <si>
    <t>предоставление среднего профессионального образования по программам подготовки специалистов среднего звена</t>
  </si>
  <si>
    <t>Предоставление льгот по тарифам на проезд обучающихся и воспитанников общеобразовательных организаций</t>
  </si>
  <si>
    <t>предоставление 25-процентной скидки от действующего тарифа на проезд железнодорожным транспортом общего пользования в пригородном сообщении на территории Оренбургской области</t>
  </si>
  <si>
    <t>обучающиеся по очной форме обучения образовательных организаций среднего профессионального и высшего образования</t>
  </si>
  <si>
    <t>Повышение качества предоставляемого образования</t>
  </si>
  <si>
    <t>поощрение дошкольных образовательных учреждений и лучших педагогических работников, активно внедряющих современные образовательные программы и педагогические технологии</t>
  </si>
  <si>
    <t>лучшие общеобразовательные учреждения</t>
  </si>
  <si>
    <t>поощрение лучших педагогических работников образовательных учреждений области и лучших образовательных учреждений области</t>
  </si>
  <si>
    <t>лучшие общеобразовательные учреждения и лучшие учителя</t>
  </si>
  <si>
    <t>предоставление информационного обеспечения образовательных учреждений</t>
  </si>
  <si>
    <t>образовательные учреждения</t>
  </si>
  <si>
    <t>мероприятия по поддержке института семьи, создания условий для развития интеллектуальных и творческих способностей детей различных категорий</t>
  </si>
  <si>
    <t>обучающиеся</t>
  </si>
  <si>
    <t>аттестация работников организаций, осуществляющих образовательную деятельность в Оренбургской области</t>
  </si>
  <si>
    <t>работники образовательных учреждений</t>
  </si>
  <si>
    <t>организация и проведение государственной итоговой аттестации обучающихся в форме единого государственного экзамена</t>
  </si>
  <si>
    <t>дети от 14 лет до 17 лет</t>
  </si>
  <si>
    <t>приобретение учебной литературы с целью обеспечения федерального государственного образовательного стандарта</t>
  </si>
  <si>
    <t>Поощрение обучающихся</t>
  </si>
  <si>
    <t>выплата стипендий для поддержки способной и талантливой молодежи</t>
  </si>
  <si>
    <t>дети, обучающиеся в общеобразовательных и средних профессиональных учреждениях</t>
  </si>
  <si>
    <t>Социальная поддержка обучающихся по программам профессионального образования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</si>
  <si>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 и высшего профессионального образования</t>
  </si>
  <si>
    <t>Предоставление материальной помощи детям-сиротам, а также детям, оставшимся без попечения родителей на ремонт жилья</t>
  </si>
  <si>
    <t>предоставление материальной помощи на ремонт жилых помещений, принадлежащих детям-сиротам и детям, оставшимся без попечения родителей, а также лицам из числа детей-сирот и детей, оставшихся без попечения родителей, на праве собственности при условии, что в них не остались проживать другие члены семьи</t>
  </si>
  <si>
    <t>дети-сироты, дети, оставшиеся без попечения родителей</t>
  </si>
  <si>
    <t>возмещение расходов, связанных с предоставлением компенсации расходов на оплату жилых помещений, отопления и освещения педагогическим работникам, работающим и проживающим в сельской местности</t>
  </si>
  <si>
    <t>педагогические работники, проживающие в сельской местности не менее 10 лет</t>
  </si>
  <si>
    <t>Создание условий для равного доступа к образованию за счет развития инфраструктуры</t>
  </si>
  <si>
    <t>приобретение, строительство зданий для размещения дошкольных организаций</t>
  </si>
  <si>
    <t>дети от 2 месяцев до 3 лет</t>
  </si>
  <si>
    <t>приобретение, строительство зданий для размещения дошкольных и общеобразовательных организаций</t>
  </si>
  <si>
    <t>дети от 3 лет до 17 лет</t>
  </si>
  <si>
    <t>капитальный ремонт учреждений образования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</si>
  <si>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</si>
  <si>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Итого по разделу II</t>
  </si>
  <si>
    <t>III. Государственная поддержка в сфере социальной политики</t>
  </si>
  <si>
    <r>
      <t xml:space="preserve">Цель: </t>
    </r>
    <r>
      <rPr>
        <i/>
        <sz val="14"/>
        <color theme="1"/>
        <rFont val="Times New Roman"/>
        <family val="1"/>
        <charset val="204"/>
      </rPr>
      <t>создание условий для обеспечения максимально возможной степени социальной защищенности, повышения уровня доходов и качества жизни семей с детьми, повышения рождаемости, повышения доступности приобретения жилья в Оренбургской области</t>
    </r>
  </si>
  <si>
    <t>ежемесячное материальное обеспечение детей военнослужащих (сотрудников), погибших при исполнении служебных обязанностей, в возрасте до 18 лет и старше, но не более чем до достижения ими возраста 23 лет до окончания обучения по очной форме в образовательных учреждениях</t>
  </si>
  <si>
    <t>несовершеннолетние дети военнослужащего (сотрудника) до 18 лет, если обучаются – до достижения возраста 23 лет</t>
  </si>
  <si>
    <t>приобретение новогодних подарков детям военнослужащих, погибших при исполнении служебных обязанностей, инвалидов и из многодетных семей ветеранов боевых действий</t>
  </si>
  <si>
    <t>дети военнослужащих, погибших при исполнении служебных обязанностей, инвалидов и из многодетных семей ветеранов боевых действий</t>
  </si>
  <si>
    <t>единовременная материальная помощь семьям в Оренбургской области при одновременном рождении двух и более детей</t>
  </si>
  <si>
    <t>граждане Российской Федерации, зарегист-рированные по месту жительства на территории Оренбургской области на момент рождения двух и более детей, родившихся одновременно</t>
  </si>
  <si>
    <t>ежемесячное пособие на ребенка гражданам, имеющим детей</t>
  </si>
  <si>
    <t>один из родителей (усыновителей, опекунов, попечителей) на каждого рожденного, усыновленного, принятого под опеку (попечительство) совместно проживающего с ним ребенка</t>
  </si>
  <si>
    <t>единовременное пособие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</t>
  </si>
  <si>
    <t>Ежемесячная выплата в связи с рождением (усыновлением) первого ребенка</t>
  </si>
  <si>
    <t>Семьи, в которых родился (усыновлен) первый ребенок, совокупный доход которых ниже 1,5 кратной величины от прожиточного минимума</t>
  </si>
  <si>
    <t>государственное пособие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</si>
  <si>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лица, не подлежащие обязательному социальному страхованию, или категории граждан, для которых участие в системе социального страхования является исключительно добровольным (ИП, нотариусы и другие виды самозанятого населения), имеют право на получение данного ежемесячного пособия только в форме государственного социального обеспечения</t>
  </si>
  <si>
    <t>меры социальной поддержки многодетных семей в виде ежемесячной денежной компенсации расходов на оплату жилья и коммунальных услуг; компенсации стоимости проездного билета на внутригородском транспорте</t>
  </si>
  <si>
    <t>многодетные семьи, которыми на территории Оренбургской области считаются семьи (включая приемные), имеющие на содержании и воспитании трех и более детей в возрасте до 18 лет, включая усыновленных, пасынков, падчериц, а также находящихся под опекой и попечительством</t>
  </si>
  <si>
    <t>адресная социальная помощь на основе заключения социального контракта</t>
  </si>
  <si>
    <t>семьи, проживающие в сельских населенных пунктах, в том числе входящих в состав городских округов, и имеющие на содержании и воспитании трех и более детей в возрасте до 18 лет, со среднедушевым доходом, размер которого не превышает величины прожиточного минимума на душу населения в Оренбургской области, установленного в соответствии с Законом Оренбургской области «О прожиточном минимуме в Оренбургской области»</t>
  </si>
  <si>
    <t>дополнительные меры государственной поддержки семей, имеющих детей, в виде выплаты регионального материнского капитала</t>
  </si>
  <si>
    <t>ежемесячная денежная выплата семьям в случае рождения после 31 декабря 2012 года третьего ребенка и последующих детей до достижения ими возраста трех лет</t>
  </si>
  <si>
    <t>один из родителей (усыновителей) в случае рождения после 31 декабря 2012 года третьего ребенка и последующих детей до достижения ими возраста трех лет в семьях со среднедушевым доходом, размер которого ниже среднедушевого денежного дохода в Оренбургской области</t>
  </si>
  <si>
    <t>бесплатная выдача лекарств по рецептам врачей</t>
  </si>
  <si>
    <t xml:space="preserve">дети до 6 лет, являющиеся членами многодетной семьи </t>
  </si>
  <si>
    <t>мероприятия по проведению оздоровительной кампании детей</t>
  </si>
  <si>
    <t>дети школьного возраста; дети в возрасте от 4 до 15 лет (включительно), нуждающиеся в санаторном оздоровлении по заключению медицинских организаций</t>
  </si>
  <si>
    <t>мероприятия по отдыху детей в каникулярное время</t>
  </si>
  <si>
    <t>дети школьного возраста (по 15 лет включительно)</t>
  </si>
  <si>
    <t>областная социальная пенсия</t>
  </si>
  <si>
    <t>дети-сироты и дети, оставшиеся без попечения родителей, не получающие по действующему законодательству пенсий, пособий, алиментов или других социальных выплат, постоянно проживающие на территории Оренбургской области</t>
  </si>
  <si>
    <t>осуществление деятельности, связанной с перевозкой между субъектами Российской Федерации, а также в пределах территорий государств –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</si>
  <si>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несовершеннолетние, самовольно ушедшие из семей, детских домов, школ-интернатов, специальных учебно-воспитательных и иных детских</t>
  </si>
  <si>
    <t>Итого по разделу III</t>
  </si>
  <si>
    <t>IV. Создание условий для детей с ограниченными возможностями здоровья</t>
  </si>
  <si>
    <t>Обеспечение беспрепятственного доступа к медицинским организациям</t>
  </si>
  <si>
    <t>формирование сети медицинских организаций, в которых созданы условия для беспрепятственного посещения всеми категориями получателей услуг</t>
  </si>
  <si>
    <t>медицинские учреждения</t>
  </si>
  <si>
    <t>Предоставление дополнительной помощи детям с ограниченными возможностями здоровья</t>
  </si>
  <si>
    <t>предоставление психолого-медико-педагогического сопровождения детей с ограниченными возможностями здоровья</t>
  </si>
  <si>
    <t>дети от 6 лет до 17 лет с ограниченными возможностями здоровья</t>
  </si>
  <si>
    <t>Поддержка детей-инвалидов и семей с детьми-инвалидами</t>
  </si>
  <si>
    <t xml:space="preserve">материальная помощь семьям с детьми-инвалидами на приобретение детских реабилитационных костюмов «Атлант», «Адели» </t>
  </si>
  <si>
    <t>семьи с детьми-инвалидами</t>
  </si>
  <si>
    <t>выплата ежеквартальной надбавки детям-инвалидам в возрасте до 18 лет, воспитывающимся в неполных семьях</t>
  </si>
  <si>
    <t>дети-инвалиды в возрасте до 18 лет, воспитывающиеся в неполных семьях</t>
  </si>
  <si>
    <t>возмещение 50 процентов расходов на оплату малобелковых продуктов питания детей, больных фенилкетонурией</t>
  </si>
  <si>
    <t>один из родителей (законных представителей) ребенка, больного фенилкетонурией, проживающего на территории Оренбургской области</t>
  </si>
  <si>
    <t>Итого по разделу IV</t>
  </si>
  <si>
    <t>V. Государственная поддержка в сфере занятости населения</t>
  </si>
  <si>
    <r>
      <t xml:space="preserve">Цель: </t>
    </r>
    <r>
      <rPr>
        <i/>
        <sz val="14"/>
        <color theme="1"/>
        <rFont val="Times New Roman"/>
        <family val="1"/>
        <charset val="204"/>
      </rPr>
      <t>повышение у подрастающего поколения мотивации к труду, приобретение навыков трудоустройства, создание условий для формирования активной жизненной позиции молодежи и снижение уровня социальной напряженности</t>
    </r>
  </si>
  <si>
    <t>Оказание материальной поддержки несовершеннолетним, участвующим во временных работах</t>
  </si>
  <si>
    <t xml:space="preserve">выплата несовершеннолетним, участвующим во временных работах, за выполненную работу </t>
  </si>
  <si>
    <t>несовершеннолетние от 14 до 18 лет, временно трудоустроенные через центры занятости населения Оренбургской области</t>
  </si>
  <si>
    <t>Итого по разделу V</t>
  </si>
  <si>
    <t>VI. Государственная поддержка семьи и детей в сфере культуры</t>
  </si>
  <si>
    <r>
      <t xml:space="preserve">Цель: </t>
    </r>
    <r>
      <rPr>
        <i/>
        <sz val="14"/>
        <color theme="1"/>
        <rFont val="Times New Roman"/>
        <family val="1"/>
        <charset val="204"/>
      </rPr>
      <t>привлечение несовершеннолетних к активному участию в культурной жизни и реализация творческого потенциала детей и молодежи</t>
    </r>
  </si>
  <si>
    <t>Библиотечное обслуживание посетителей библиотек</t>
  </si>
  <si>
    <t>обеспечение доступа к библиотечным фондам</t>
  </si>
  <si>
    <t>дети, молодежь до 25 лет</t>
  </si>
  <si>
    <t>Организация и проведение мероприятий в сфере культуры, кинематографии</t>
  </si>
  <si>
    <t>показ концертов и культурно-досуговых мероприятий, обеспечение отдыха одаренных детей</t>
  </si>
  <si>
    <t>дети от 0 лет и старше</t>
  </si>
  <si>
    <t>Поддержка творческой деятельности и техническое оснащение детских и кукольных театров</t>
  </si>
  <si>
    <t>оснащение детских и кукольных театров</t>
  </si>
  <si>
    <t>Итого по разделу VI</t>
  </si>
  <si>
    <t>VII. Государственная поддержка семьи и детей в сфере физической культуры, спорта и туризма</t>
  </si>
  <si>
    <r>
      <t xml:space="preserve">Цель: </t>
    </r>
    <r>
      <rPr>
        <i/>
        <sz val="14"/>
        <color theme="1"/>
        <rFont val="Times New Roman"/>
        <family val="1"/>
        <charset val="204"/>
      </rPr>
      <t xml:space="preserve">развитие детско-юношеского спорта с целью вовлечения подрастающего поколения в активные занятия физической культурой и спортом, использование этих занятий для сохранения и укрепления здоровья детей и подростков, их физического и духовного совершенствования </t>
    </r>
  </si>
  <si>
    <t xml:space="preserve">Развитие детско-юношеского спорта в целях создания условий для подготовки спортивных сборных команд Оренбургской области </t>
  </si>
  <si>
    <t>привлечение детей к занятиям детско-юношеским спортом</t>
  </si>
  <si>
    <t>дети от 6 лет и старше</t>
  </si>
  <si>
    <t>Итого по разделу VII</t>
  </si>
  <si>
    <t>VIII. Государственная поддержка несовершеннолетних и защита их прав</t>
  </si>
  <si>
    <r>
      <t xml:space="preserve">Цель: </t>
    </r>
    <r>
      <rPr>
        <i/>
        <sz val="14"/>
        <color theme="1"/>
        <rFont val="Times New Roman"/>
        <family val="1"/>
        <charset val="204"/>
      </rPr>
      <t>создание благоприятных условий социализации детей</t>
    </r>
  </si>
  <si>
    <t>Опека и попечительство над несовершеннолетними</t>
  </si>
  <si>
    <t>выплата единовременного пособия при всех формах устройства детей, лишенных родительского попечения, в семью и на содержание детей в замещающих семьях</t>
  </si>
  <si>
    <t>дети с рождения до 17 лет включительно</t>
  </si>
  <si>
    <t>Итого по разделу VIII</t>
  </si>
  <si>
    <t>IX. Государственная поддержка семьи и детей в сфере обеспечения жильем и улучшения жилищных условий</t>
  </si>
  <si>
    <r>
      <t xml:space="preserve">Цель: </t>
    </r>
    <r>
      <rPr>
        <i/>
        <sz val="14"/>
        <color theme="1"/>
        <rFont val="Times New Roman"/>
        <family val="1"/>
        <charset val="204"/>
      </rPr>
      <t>создание условий для повышения доступности приобретения жилья, создание мотивации у молодых семей в части рождения детей</t>
    </r>
  </si>
  <si>
    <t>Обеспечение жилыми помещениями</t>
  </si>
  <si>
    <t xml:space="preserve">предоставление благоустроенного жилого помещения общей площадью 33 квадратных метра по договору найма специализированного жилого помещения </t>
  </si>
  <si>
    <t xml:space="preserve">дети-сироты и дети, оставшиеся без попечения родителей, лица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</t>
  </si>
  <si>
    <t>Улучшение жилищных условий</t>
  </si>
  <si>
    <t xml:space="preserve">многодетные семьи, имеющие на содержании и воспитании трех и более детей в возрасте до 18 лет </t>
  </si>
  <si>
    <t>предоставление социальных выплат в размере 30–35 процентов от расчетной стоимости жилья на строительство или приобретение жилья на первичном или вторичном рынке у любых физических или юридических лиц, а также на погашение основной суммы долга и уплату процентов по жилищным кредитам или займам</t>
  </si>
  <si>
    <t>нуждающиеся в улучшении жилищных условий молодые семьи</t>
  </si>
  <si>
    <t>предоставление социальных выплат в размере 40 процентов от расчетной стоимости жилья на строительство или приобретение жилья на первичном или вторичном рынке у любых физических или юридических лиц, а также на погашение основной суммы долга и уплату процентов по жилищным кредитам или займам</t>
  </si>
  <si>
    <t xml:space="preserve">молодые семьи, находящиеся в сложной жизненной ситуации, семьи молодых специалистов, нуждающиеся в улучшении жилищных условий, возраст супругов (единственного родителя) в которых не превышает 35 лет </t>
  </si>
  <si>
    <t>предоставление социальных выплат в размере 20 процентов от расчетной стоимости жилья на оплату части первоначального взноса при получении ипотечного жилищного кредита</t>
  </si>
  <si>
    <t xml:space="preserve">нуждающиеся в улучшении жилищных условий молодые семьи, возраст супругов (единственного родителя) в которых не превышает 35 лет </t>
  </si>
  <si>
    <t>предоставление социальных выплат в размере 5–20 процентов от расчетной стоимости жилья на погашение части стоимости жилья в случае рождения (усыновления) ребенка</t>
  </si>
  <si>
    <t>нуждающиеся в улучшении жилищных условий молодые семьи, возраст супругов (единственного родителя) в которых не превышает 35 лет, имеющие одного и более детей в возрасте до 3 лет</t>
  </si>
  <si>
    <t>Итого по разделу IX</t>
  </si>
  <si>
    <t>X. Государственная поддержка семьи и детей в сфере молодежной политики</t>
  </si>
  <si>
    <r>
      <t xml:space="preserve">Цель: </t>
    </r>
    <r>
      <rPr>
        <i/>
        <sz val="14"/>
        <color theme="1"/>
        <rFont val="Times New Roman"/>
        <family val="1"/>
        <charset val="204"/>
      </rPr>
      <t>воспитание гражданина, любящего свою Родину и семью, имеющего активную жизненную позицию</t>
    </r>
  </si>
  <si>
    <t xml:space="preserve">Государственная поддержка социальноориентированных некоммерческих детских общественных организаций, осуществляющих свою деятельность на территории Оренбургской области </t>
  </si>
  <si>
    <t xml:space="preserve">предоставление субсидий социально ориентированным некоммерческим детским общественным организациям, осуществляющим свою деятельность на территории Оренбургской области </t>
  </si>
  <si>
    <t>дети школьного возраста</t>
  </si>
  <si>
    <t>Проведение мероприятий для молодежи</t>
  </si>
  <si>
    <t xml:space="preserve">Военно-патриотическое воспитание </t>
  </si>
  <si>
    <t>Военно-патриотическое воспитание и допризывная подготовка граждан</t>
  </si>
  <si>
    <t>Мероприятия гражданско-патриотической, историко-патриотической и культурно-патриотической направленности</t>
  </si>
  <si>
    <t>патриотическое воспитание граждан</t>
  </si>
  <si>
    <t>Итого по разделу X</t>
  </si>
  <si>
    <t xml:space="preserve">XI. Государственная поддержка семьи и детей в сфере профилактики терроризма и экстремизма </t>
  </si>
  <si>
    <r>
      <t>Цель:</t>
    </r>
    <r>
      <rPr>
        <i/>
        <sz val="14"/>
        <color theme="1"/>
        <rFont val="Times New Roman"/>
        <family val="1"/>
        <charset val="204"/>
      </rPr>
      <t xml:space="preserve"> недопущение совершения террористических актов, а также экстремистских проявлений в учреждениях культуры, физкультуры и образования</t>
    </r>
  </si>
  <si>
    <t>Совершенствования системы профилактических мер антитеррористической направленности</t>
  </si>
  <si>
    <t>Приобретение оборудования и его установка с целью обеспечения безопасности детей, получающих услуги в областных учреждениях образования, культуры, спорта</t>
  </si>
  <si>
    <t>дети от 1 до 23 лет</t>
  </si>
  <si>
    <t>Итого по разделу XI</t>
  </si>
  <si>
    <t>Итого расходов</t>
  </si>
  <si>
    <t>по медицинским показаниям:
беременные женщины при сроке беременности не менее 12 недель, состоящие на учете в медицинских организациях в связи с беременностью;
кормящие матери, осуществляющие грудное вскармливание ребенка до достижения им возраста 6 месяцев</t>
  </si>
  <si>
    <t>по медицинским показаниям дети в возрасте:
до пяти месяцев;
от пяти месяцев до трех лет (семьям со среднедушевым доходом ниже, чем в области)</t>
  </si>
  <si>
    <t>до достижения возраста четырех лет включительно:
дети-сироты;
дети, оставшиеся без попечения родителей;
дети, находящиеся в трудной жизненной ситуации</t>
  </si>
  <si>
    <t>дети с дефектами физического и психического развития до достижения ими возраста четырех лет включительно:
дети-сироты;
дети, оставшиеся без попечения родителей;
дети, находящиеся в трудной жизненной ситуации</t>
  </si>
  <si>
    <t>женщины, родившие (усыновившие) третьего ребенка, начиная с 1 января 2011 года; 
женщины, родившие (усыновившие) четвертого ребенка или последующих детей, начиная с 1 января 2011 года, если они ранее не воспользовались правом на дополнительные меры социальной поддержки; мужчины, являющиеся единственными усыновителями третьего, четвертого ребенка или последующих детей, ранее не воспользовавшиеся правом на дополнительные меры социальной поддержки, если решение суда об усыновлении вступило в законную силу начиная с 1 января 2011 года</t>
  </si>
  <si>
    <t>1. Жена военнослужащего, проходящего военную службу по призыву (срок беременности не менее 180 дней).
2. Мать-опекун (другой родственник) ребенка военнослужащего, проходящего военную службу по призыву</t>
  </si>
  <si>
    <t>предоставление социальных выплат в размере 70 процентов от расчетной стоимости жилья: 
на приобретение готового жилого помещения; 
приобретение квартиры при участии в долевом строительстве многоквартирного жилого дома;
уплату первоначального взноса при получении жилищного кредита или займа</t>
  </si>
  <si>
    <t>Проведение конкурсов для детей с ограниченными возможностями здоровья</t>
  </si>
  <si>
    <t>дети-инвалиды от 14 лет до 23 лет</t>
  </si>
  <si>
    <t>(тыс. рублей)</t>
  </si>
  <si>
    <t>Направления государственной поддержки семьи и детей в Оренбургской области 
на 2019 год и на плановый период 2020 и 2021 годов</t>
  </si>
  <si>
    <r>
      <t xml:space="preserve">Цель: </t>
    </r>
    <r>
      <rPr>
        <i/>
        <sz val="14"/>
        <color theme="1"/>
        <rFont val="Times New Roman"/>
        <family val="1"/>
        <charset val="204"/>
      </rPr>
      <t>обеспечение детей-инвалидов равными с другими детьми возможностями в целях получения образования, а также создание комфортных условий проживания для детей с ограниченными возможностям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</si>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</sst>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4" fontId="1" fillId="0" borderId="1" xfId="0" applyNumberFormat="1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abSelected="1" view="pageBreakPreview" zoomScale="70" zoomScaleNormal="100" zoomScaleSheetLayoutView="70" workbookViewId="0">
      <pane ySplit="5" topLeftCell="A51" activePane="bottomLeft" state="frozen"/>
      <selection pane="bottomLeft" activeCell="F34" sqref="F34"/>
    </sheetView>
  </sheetViews>
  <sheetFormatPr defaultRowHeight="18.75" x14ac:dyDescent="0.3"/>
  <cols>
    <col min="1" max="1" width="42.7109375" style="2" customWidth="1"/>
    <col min="2" max="2" width="61.85546875" style="2" customWidth="1"/>
    <col min="3" max="3" width="66.7109375" style="2" customWidth="1"/>
    <col min="4" max="5" width="16.42578125" style="2" customWidth="1"/>
    <col min="6" max="6" width="16.85546875" style="2" customWidth="1"/>
    <col min="7" max="16384" width="9.140625" style="2"/>
  </cols>
  <sheetData>
    <row r="1" spans="1:6" ht="44.25" customHeight="1" x14ac:dyDescent="0.3">
      <c r="A1" s="15" t="s">
        <v>233</v>
      </c>
      <c r="B1" s="16"/>
      <c r="C1" s="16"/>
      <c r="D1" s="16"/>
      <c r="E1" s="16"/>
      <c r="F1" s="16"/>
    </row>
    <row r="2" spans="1:6" x14ac:dyDescent="0.3">
      <c r="A2" s="17"/>
      <c r="B2" s="17"/>
      <c r="C2" s="17"/>
      <c r="D2" s="17"/>
      <c r="E2" s="17"/>
      <c r="F2" s="18" t="s">
        <v>232</v>
      </c>
    </row>
    <row r="3" spans="1:6" x14ac:dyDescent="0.3">
      <c r="A3" s="13" t="s">
        <v>14</v>
      </c>
      <c r="B3" s="13" t="s">
        <v>15</v>
      </c>
      <c r="C3" s="13" t="s">
        <v>17</v>
      </c>
      <c r="D3" s="13" t="s">
        <v>16</v>
      </c>
      <c r="E3" s="13"/>
      <c r="F3" s="13"/>
    </row>
    <row r="4" spans="1:6" x14ac:dyDescent="0.3">
      <c r="A4" s="13"/>
      <c r="B4" s="13"/>
      <c r="C4" s="13"/>
      <c r="D4" s="3" t="s">
        <v>0</v>
      </c>
      <c r="E4" s="3" t="s">
        <v>1</v>
      </c>
      <c r="F4" s="3" t="s">
        <v>2</v>
      </c>
    </row>
    <row r="5" spans="1:6" x14ac:dyDescent="0.3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</row>
    <row r="6" spans="1:6" x14ac:dyDescent="0.3">
      <c r="A6" s="11" t="s">
        <v>18</v>
      </c>
      <c r="B6" s="11"/>
      <c r="C6" s="11"/>
      <c r="D6" s="11"/>
      <c r="E6" s="11"/>
      <c r="F6" s="11"/>
    </row>
    <row r="7" spans="1:6" x14ac:dyDescent="0.3">
      <c r="A7" s="12" t="s">
        <v>19</v>
      </c>
      <c r="B7" s="12"/>
      <c r="C7" s="12"/>
      <c r="D7" s="12"/>
      <c r="E7" s="12"/>
      <c r="F7" s="12"/>
    </row>
    <row r="8" spans="1:6" ht="150.75" customHeight="1" x14ac:dyDescent="0.3">
      <c r="A8" s="4" t="s">
        <v>20</v>
      </c>
      <c r="B8" s="4" t="s">
        <v>21</v>
      </c>
      <c r="C8" s="4" t="s">
        <v>223</v>
      </c>
      <c r="D8" s="14">
        <v>3200</v>
      </c>
      <c r="E8" s="14">
        <v>3200</v>
      </c>
      <c r="F8" s="14">
        <v>3200</v>
      </c>
    </row>
    <row r="9" spans="1:6" ht="95.25" customHeight="1" x14ac:dyDescent="0.3">
      <c r="A9" s="4" t="s">
        <v>22</v>
      </c>
      <c r="B9" s="4" t="s">
        <v>23</v>
      </c>
      <c r="C9" s="4" t="s">
        <v>224</v>
      </c>
      <c r="D9" s="5">
        <v>40000</v>
      </c>
      <c r="E9" s="5">
        <v>40000</v>
      </c>
      <c r="F9" s="5">
        <v>40000</v>
      </c>
    </row>
    <row r="10" spans="1:6" ht="37.5" x14ac:dyDescent="0.3">
      <c r="A10" s="4" t="s">
        <v>24</v>
      </c>
      <c r="B10" s="4" t="s">
        <v>25</v>
      </c>
      <c r="C10" s="4" t="s">
        <v>26</v>
      </c>
      <c r="D10" s="6">
        <v>6183.3</v>
      </c>
      <c r="E10" s="6">
        <v>6183.3</v>
      </c>
      <c r="F10" s="6">
        <v>6183.3</v>
      </c>
    </row>
    <row r="11" spans="1:6" ht="94.5" customHeight="1" x14ac:dyDescent="0.3">
      <c r="A11" s="4" t="s">
        <v>27</v>
      </c>
      <c r="B11" s="4" t="s">
        <v>28</v>
      </c>
      <c r="C11" s="4" t="s">
        <v>225</v>
      </c>
      <c r="D11" s="5">
        <v>11042.5</v>
      </c>
      <c r="E11" s="5">
        <v>11042.5</v>
      </c>
      <c r="F11" s="5">
        <v>11042.5</v>
      </c>
    </row>
    <row r="12" spans="1:6" ht="89.25" customHeight="1" x14ac:dyDescent="0.3">
      <c r="A12" s="4" t="s">
        <v>3</v>
      </c>
      <c r="B12" s="4" t="s">
        <v>29</v>
      </c>
      <c r="C12" s="4" t="s">
        <v>30</v>
      </c>
      <c r="D12" s="5">
        <v>45257.5</v>
      </c>
      <c r="E12" s="5">
        <v>45257.5</v>
      </c>
      <c r="F12" s="5">
        <v>45257.5</v>
      </c>
    </row>
    <row r="13" spans="1:6" ht="144.75" customHeight="1" x14ac:dyDescent="0.3">
      <c r="A13" s="4" t="s">
        <v>31</v>
      </c>
      <c r="B13" s="4" t="s">
        <v>32</v>
      </c>
      <c r="C13" s="4" t="s">
        <v>226</v>
      </c>
      <c r="D13" s="5">
        <v>119978.5</v>
      </c>
      <c r="E13" s="5">
        <v>119978.5</v>
      </c>
      <c r="F13" s="5">
        <v>119978.5</v>
      </c>
    </row>
    <row r="14" spans="1:6" x14ac:dyDescent="0.3">
      <c r="A14" s="7" t="s">
        <v>33</v>
      </c>
      <c r="B14" s="4"/>
      <c r="C14" s="4"/>
      <c r="D14" s="8">
        <f>SUM(D8:D13)</f>
        <v>225661.8</v>
      </c>
      <c r="E14" s="8">
        <f>SUM(E8:E13)</f>
        <v>225661.8</v>
      </c>
      <c r="F14" s="8">
        <f>SUM(F8:F13)</f>
        <v>225661.8</v>
      </c>
    </row>
    <row r="15" spans="1:6" x14ac:dyDescent="0.3">
      <c r="A15" s="11" t="s">
        <v>34</v>
      </c>
      <c r="B15" s="11"/>
      <c r="C15" s="11"/>
      <c r="D15" s="11"/>
      <c r="E15" s="11"/>
      <c r="F15" s="11"/>
    </row>
    <row r="16" spans="1:6" ht="39.75" customHeight="1" x14ac:dyDescent="0.3">
      <c r="A16" s="12" t="s">
        <v>35</v>
      </c>
      <c r="B16" s="12"/>
      <c r="C16" s="12"/>
      <c r="D16" s="12"/>
      <c r="E16" s="12"/>
      <c r="F16" s="12"/>
    </row>
    <row r="17" spans="1:6" ht="64.5" customHeight="1" x14ac:dyDescent="0.3">
      <c r="A17" s="12" t="s">
        <v>36</v>
      </c>
      <c r="B17" s="4" t="s">
        <v>37</v>
      </c>
      <c r="C17" s="4" t="s">
        <v>38</v>
      </c>
      <c r="D17" s="1">
        <v>3308967.5</v>
      </c>
      <c r="E17" s="1">
        <v>3308967.5</v>
      </c>
      <c r="F17" s="1">
        <v>3308967.5</v>
      </c>
    </row>
    <row r="18" spans="1:6" ht="132.75" customHeight="1" x14ac:dyDescent="0.3">
      <c r="A18" s="12"/>
      <c r="B18" s="4" t="s">
        <v>39</v>
      </c>
      <c r="C18" s="4" t="s">
        <v>40</v>
      </c>
      <c r="D18" s="14">
        <v>31510.799999999999</v>
      </c>
      <c r="E18" s="14">
        <v>31510.799999999999</v>
      </c>
      <c r="F18" s="14">
        <v>31510.799999999999</v>
      </c>
    </row>
    <row r="19" spans="1:6" ht="122.25" customHeight="1" x14ac:dyDescent="0.3">
      <c r="A19" s="12"/>
      <c r="B19" s="4" t="s">
        <v>41</v>
      </c>
      <c r="C19" s="4" t="s">
        <v>40</v>
      </c>
      <c r="D19" s="14">
        <v>219821.8</v>
      </c>
      <c r="E19" s="14">
        <v>219821.8</v>
      </c>
      <c r="F19" s="14">
        <v>219821.8</v>
      </c>
    </row>
    <row r="20" spans="1:6" ht="85.5" customHeight="1" x14ac:dyDescent="0.3">
      <c r="A20" s="12"/>
      <c r="B20" s="4" t="s">
        <v>42</v>
      </c>
      <c r="C20" s="4" t="s">
        <v>43</v>
      </c>
      <c r="D20" s="14">
        <v>305138.09999999998</v>
      </c>
      <c r="E20" s="14">
        <v>305138.09999999998</v>
      </c>
      <c r="F20" s="14">
        <v>305138.09999999998</v>
      </c>
    </row>
    <row r="21" spans="1:6" ht="120.75" customHeight="1" x14ac:dyDescent="0.3">
      <c r="A21" s="12"/>
      <c r="B21" s="4" t="s">
        <v>44</v>
      </c>
      <c r="C21" s="4" t="s">
        <v>43</v>
      </c>
      <c r="D21" s="14">
        <v>1594.1</v>
      </c>
      <c r="E21" s="14">
        <v>1594.1</v>
      </c>
      <c r="F21" s="14">
        <v>1594.1</v>
      </c>
    </row>
    <row r="22" spans="1:6" ht="144.75" customHeight="1" x14ac:dyDescent="0.3">
      <c r="A22" s="12"/>
      <c r="B22" s="4" t="s">
        <v>45</v>
      </c>
      <c r="C22" s="4" t="s">
        <v>40</v>
      </c>
      <c r="D22" s="14">
        <v>33917.9</v>
      </c>
      <c r="E22" s="14">
        <v>33917.9</v>
      </c>
      <c r="F22" s="14">
        <v>33917.9</v>
      </c>
    </row>
    <row r="23" spans="1:6" ht="53.25" customHeight="1" x14ac:dyDescent="0.3">
      <c r="A23" s="12" t="s">
        <v>46</v>
      </c>
      <c r="B23" s="4" t="s">
        <v>47</v>
      </c>
      <c r="C23" s="4" t="s">
        <v>43</v>
      </c>
      <c r="D23" s="14">
        <v>9787937.3000000007</v>
      </c>
      <c r="E23" s="14">
        <v>9787937.3000000007</v>
      </c>
      <c r="F23" s="14">
        <v>9787937.3000000007</v>
      </c>
    </row>
    <row r="24" spans="1:6" ht="73.5" customHeight="1" x14ac:dyDescent="0.3">
      <c r="A24" s="12"/>
      <c r="B24" s="4" t="s">
        <v>48</v>
      </c>
      <c r="C24" s="4" t="s">
        <v>49</v>
      </c>
      <c r="D24" s="14">
        <v>19210.400000000001</v>
      </c>
      <c r="E24" s="14">
        <v>19268</v>
      </c>
      <c r="F24" s="14">
        <v>19268</v>
      </c>
    </row>
    <row r="25" spans="1:6" ht="136.5" customHeight="1" x14ac:dyDescent="0.3">
      <c r="A25" s="12"/>
      <c r="B25" s="4" t="s">
        <v>50</v>
      </c>
      <c r="C25" s="4" t="s">
        <v>43</v>
      </c>
      <c r="D25" s="1">
        <v>41408.699999999997</v>
      </c>
      <c r="E25" s="1">
        <v>41408.699999999997</v>
      </c>
      <c r="F25" s="1">
        <v>41408.699999999997</v>
      </c>
    </row>
    <row r="26" spans="1:6" ht="90" customHeight="1" x14ac:dyDescent="0.3">
      <c r="A26" s="12"/>
      <c r="B26" s="4" t="s">
        <v>51</v>
      </c>
      <c r="C26" s="4" t="s">
        <v>43</v>
      </c>
      <c r="D26" s="14">
        <v>114117.5</v>
      </c>
      <c r="E26" s="14">
        <v>115303.4</v>
      </c>
      <c r="F26" s="14">
        <v>116573.8</v>
      </c>
    </row>
    <row r="27" spans="1:6" ht="137.25" customHeight="1" x14ac:dyDescent="0.3">
      <c r="A27" s="12"/>
      <c r="B27" s="4" t="s">
        <v>52</v>
      </c>
      <c r="C27" s="4" t="s">
        <v>53</v>
      </c>
      <c r="D27" s="14">
        <v>68340.100000000006</v>
      </c>
      <c r="E27" s="14">
        <v>68511.600000000006</v>
      </c>
      <c r="F27" s="14">
        <v>68500.3</v>
      </c>
    </row>
    <row r="28" spans="1:6" ht="56.25" x14ac:dyDescent="0.3">
      <c r="A28" s="12"/>
      <c r="B28" s="4" t="s">
        <v>54</v>
      </c>
      <c r="C28" s="4" t="s">
        <v>55</v>
      </c>
      <c r="D28" s="14">
        <v>42070.9</v>
      </c>
      <c r="E28" s="14">
        <v>42240.5</v>
      </c>
      <c r="F28" s="14">
        <v>42237.7</v>
      </c>
    </row>
    <row r="29" spans="1:6" ht="137.25" customHeight="1" x14ac:dyDescent="0.3">
      <c r="A29" s="12"/>
      <c r="B29" s="4" t="s">
        <v>56</v>
      </c>
      <c r="C29" s="4" t="s">
        <v>55</v>
      </c>
      <c r="D29" s="14">
        <v>12353</v>
      </c>
      <c r="E29" s="14">
        <v>12452.1</v>
      </c>
      <c r="F29" s="14">
        <v>12452.1</v>
      </c>
    </row>
    <row r="30" spans="1:6" ht="61.5" customHeight="1" x14ac:dyDescent="0.3">
      <c r="A30" s="12"/>
      <c r="B30" s="4" t="s">
        <v>57</v>
      </c>
      <c r="C30" s="4" t="s">
        <v>58</v>
      </c>
      <c r="D30" s="14">
        <v>10000</v>
      </c>
      <c r="E30" s="14">
        <v>10000</v>
      </c>
      <c r="F30" s="14">
        <v>10000</v>
      </c>
    </row>
    <row r="31" spans="1:6" ht="78.75" customHeight="1" x14ac:dyDescent="0.3">
      <c r="A31" s="12" t="s">
        <v>5</v>
      </c>
      <c r="B31" s="4" t="s">
        <v>59</v>
      </c>
      <c r="C31" s="4" t="s">
        <v>60</v>
      </c>
      <c r="D31" s="14">
        <v>98871</v>
      </c>
      <c r="E31" s="14">
        <v>99255.3</v>
      </c>
      <c r="F31" s="14">
        <v>99255.1</v>
      </c>
    </row>
    <row r="32" spans="1:6" ht="110.25" customHeight="1" x14ac:dyDescent="0.3">
      <c r="A32" s="12"/>
      <c r="B32" s="4" t="s">
        <v>61</v>
      </c>
      <c r="C32" s="4" t="s">
        <v>62</v>
      </c>
      <c r="D32" s="14">
        <f>749566.6+98871+166474.1+50834.7</f>
        <v>1065746.3999999999</v>
      </c>
      <c r="E32" s="14">
        <f>751964.1+99255.3+167436.5+57709.3</f>
        <v>1076365.2</v>
      </c>
      <c r="F32" s="14">
        <f>752923.7+99255.1+167405.3+57709.5</f>
        <v>1077293.5999999999</v>
      </c>
    </row>
    <row r="33" spans="1:6" ht="69.75" customHeight="1" x14ac:dyDescent="0.3">
      <c r="A33" s="12"/>
      <c r="B33" s="4" t="s">
        <v>63</v>
      </c>
      <c r="C33" s="4" t="s">
        <v>64</v>
      </c>
      <c r="D33" s="14">
        <v>17065.8</v>
      </c>
      <c r="E33" s="14">
        <v>17241.900000000001</v>
      </c>
      <c r="F33" s="14">
        <v>17203.5</v>
      </c>
    </row>
    <row r="34" spans="1:6" ht="44.25" customHeight="1" x14ac:dyDescent="0.3">
      <c r="A34" s="12"/>
      <c r="B34" s="4" t="s">
        <v>65</v>
      </c>
      <c r="C34" s="4" t="s">
        <v>66</v>
      </c>
      <c r="D34" s="14">
        <v>1077.9000000000001</v>
      </c>
      <c r="E34" s="14">
        <v>1077.9000000000001</v>
      </c>
      <c r="F34" s="1" t="s">
        <v>235</v>
      </c>
    </row>
    <row r="35" spans="1:6" ht="75" x14ac:dyDescent="0.3">
      <c r="A35" s="4" t="s">
        <v>67</v>
      </c>
      <c r="B35" s="4" t="s">
        <v>68</v>
      </c>
      <c r="C35" s="4" t="s">
        <v>69</v>
      </c>
      <c r="D35" s="14">
        <v>25027.8</v>
      </c>
      <c r="E35" s="14">
        <v>25165.599999999999</v>
      </c>
      <c r="F35" s="14">
        <v>25165.599999999999</v>
      </c>
    </row>
    <row r="36" spans="1:6" ht="75" x14ac:dyDescent="0.3">
      <c r="A36" s="4" t="s">
        <v>67</v>
      </c>
      <c r="B36" s="4" t="s">
        <v>230</v>
      </c>
      <c r="C36" s="4" t="s">
        <v>231</v>
      </c>
      <c r="D36" s="14">
        <v>15000</v>
      </c>
      <c r="E36" s="14">
        <v>15000</v>
      </c>
      <c r="F36" s="14">
        <v>15000</v>
      </c>
    </row>
    <row r="37" spans="1:6" ht="42" customHeight="1" x14ac:dyDescent="0.3">
      <c r="A37" s="4" t="s">
        <v>70</v>
      </c>
      <c r="B37" s="4" t="s">
        <v>71</v>
      </c>
      <c r="C37" s="4" t="s">
        <v>72</v>
      </c>
      <c r="D37" s="14">
        <f>24141.8+195293.7</f>
        <v>219435.5</v>
      </c>
      <c r="E37" s="14">
        <f>24331.6+196427.8</f>
        <v>220759.4</v>
      </c>
      <c r="F37" s="14">
        <f>24331.6+196420.1</f>
        <v>220751.7</v>
      </c>
    </row>
    <row r="38" spans="1:6" ht="75" x14ac:dyDescent="0.3">
      <c r="A38" s="12" t="s">
        <v>73</v>
      </c>
      <c r="B38" s="4" t="s">
        <v>74</v>
      </c>
      <c r="C38" s="4" t="s">
        <v>75</v>
      </c>
      <c r="D38" s="14">
        <v>588497.4</v>
      </c>
      <c r="E38" s="14">
        <v>591660.9</v>
      </c>
      <c r="F38" s="14">
        <v>591409.80000000005</v>
      </c>
    </row>
    <row r="39" spans="1:6" ht="58.5" customHeight="1" x14ac:dyDescent="0.3">
      <c r="A39" s="12"/>
      <c r="B39" s="4" t="s">
        <v>76</v>
      </c>
      <c r="C39" s="4" t="s">
        <v>75</v>
      </c>
      <c r="D39" s="14">
        <f>258714.3+168336.6+18504.2+1293635.2</f>
        <v>1739190.3</v>
      </c>
      <c r="E39" s="14">
        <f>259036.2+166702.7+18708.6+1304519.6</f>
        <v>1748967.1</v>
      </c>
      <c r="F39" s="14">
        <f>259036.2+166702.7+18708.6+1303714.6</f>
        <v>1748162.1</v>
      </c>
    </row>
    <row r="40" spans="1:6" ht="93.75" x14ac:dyDescent="0.3">
      <c r="A40" s="4" t="s">
        <v>77</v>
      </c>
      <c r="B40" s="4" t="s">
        <v>78</v>
      </c>
      <c r="C40" s="4" t="s">
        <v>79</v>
      </c>
      <c r="D40" s="14">
        <v>4000</v>
      </c>
      <c r="E40" s="14">
        <v>4000</v>
      </c>
      <c r="F40" s="14">
        <v>4000</v>
      </c>
    </row>
    <row r="41" spans="1:6" ht="93.75" x14ac:dyDescent="0.3">
      <c r="A41" s="12" t="s">
        <v>80</v>
      </c>
      <c r="B41" s="4" t="s">
        <v>81</v>
      </c>
      <c r="C41" s="4" t="s">
        <v>82</v>
      </c>
      <c r="D41" s="1">
        <v>1000</v>
      </c>
      <c r="E41" s="1">
        <v>1000</v>
      </c>
      <c r="F41" s="1">
        <v>1000</v>
      </c>
    </row>
    <row r="42" spans="1:6" ht="56.25" x14ac:dyDescent="0.3">
      <c r="A42" s="12"/>
      <c r="B42" s="4" t="s">
        <v>83</v>
      </c>
      <c r="C42" s="4" t="s">
        <v>84</v>
      </c>
      <c r="D42" s="1">
        <f>6680+7775</f>
        <v>14455</v>
      </c>
      <c r="E42" s="1">
        <f t="shared" ref="E42:F42" si="0">6680+7775</f>
        <v>14455</v>
      </c>
      <c r="F42" s="1">
        <f t="shared" si="0"/>
        <v>14455</v>
      </c>
    </row>
    <row r="43" spans="1:6" ht="37.5" x14ac:dyDescent="0.3">
      <c r="A43" s="12"/>
      <c r="B43" s="4" t="s">
        <v>85</v>
      </c>
      <c r="C43" s="4" t="s">
        <v>86</v>
      </c>
      <c r="D43" s="14">
        <v>11097.3</v>
      </c>
      <c r="E43" s="14">
        <v>11127.5</v>
      </c>
      <c r="F43" s="14">
        <v>11123.1</v>
      </c>
    </row>
    <row r="44" spans="1:6" ht="75" x14ac:dyDescent="0.3">
      <c r="A44" s="12"/>
      <c r="B44" s="4" t="s">
        <v>87</v>
      </c>
      <c r="C44" s="4" t="s">
        <v>88</v>
      </c>
      <c r="D44" s="1">
        <f>7076.3+1500</f>
        <v>8576.2999999999993</v>
      </c>
      <c r="E44" s="1">
        <f t="shared" ref="E44:F44" si="1">7076.3+1500</f>
        <v>8576.2999999999993</v>
      </c>
      <c r="F44" s="1">
        <f t="shared" si="1"/>
        <v>8576.2999999999993</v>
      </c>
    </row>
    <row r="45" spans="1:6" ht="56.25" x14ac:dyDescent="0.3">
      <c r="A45" s="12"/>
      <c r="B45" s="4" t="s">
        <v>89</v>
      </c>
      <c r="C45" s="4" t="s">
        <v>90</v>
      </c>
      <c r="D45" s="14">
        <f>4097.9</f>
        <v>4097.8999999999996</v>
      </c>
      <c r="E45" s="14">
        <f>4118.4</f>
        <v>4118.3999999999996</v>
      </c>
      <c r="F45" s="14">
        <f>4118.4</f>
        <v>4118.3999999999996</v>
      </c>
    </row>
    <row r="46" spans="1:6" ht="56.25" x14ac:dyDescent="0.3">
      <c r="A46" s="12"/>
      <c r="B46" s="4" t="s">
        <v>91</v>
      </c>
      <c r="C46" s="4" t="s">
        <v>92</v>
      </c>
      <c r="D46" s="14">
        <v>22160</v>
      </c>
      <c r="E46" s="14">
        <v>22268.400000000001</v>
      </c>
      <c r="F46" s="14">
        <v>22268.400000000001</v>
      </c>
    </row>
    <row r="47" spans="1:6" ht="56.25" x14ac:dyDescent="0.3">
      <c r="A47" s="12"/>
      <c r="B47" s="4" t="s">
        <v>93</v>
      </c>
      <c r="C47" s="4" t="s">
        <v>55</v>
      </c>
      <c r="D47" s="14">
        <v>119000</v>
      </c>
      <c r="E47" s="14">
        <v>119000</v>
      </c>
      <c r="F47" s="14">
        <v>119000</v>
      </c>
    </row>
    <row r="48" spans="1:6" ht="37.5" x14ac:dyDescent="0.3">
      <c r="A48" s="4" t="s">
        <v>94</v>
      </c>
      <c r="B48" s="4" t="s">
        <v>95</v>
      </c>
      <c r="C48" s="4" t="s">
        <v>96</v>
      </c>
      <c r="D48" s="14">
        <v>1104</v>
      </c>
      <c r="E48" s="14">
        <v>1104</v>
      </c>
      <c r="F48" s="14">
        <v>1104</v>
      </c>
    </row>
    <row r="49" spans="1:6" ht="135.75" customHeight="1" x14ac:dyDescent="0.3">
      <c r="A49" s="4" t="s">
        <v>97</v>
      </c>
      <c r="B49" s="4" t="s">
        <v>98</v>
      </c>
      <c r="C49" s="4" t="s">
        <v>96</v>
      </c>
      <c r="D49" s="14">
        <f>5434.1+107900+3492.9+54</f>
        <v>116881</v>
      </c>
      <c r="E49" s="14">
        <f>5434.1+107900+3492.9+54</f>
        <v>116881</v>
      </c>
      <c r="F49" s="14">
        <f>5434.1+107900+3492.9+54</f>
        <v>116881</v>
      </c>
    </row>
    <row r="50" spans="1:6" ht="138" customHeight="1" x14ac:dyDescent="0.3">
      <c r="A50" s="4" t="s">
        <v>99</v>
      </c>
      <c r="B50" s="4" t="s">
        <v>100</v>
      </c>
      <c r="C50" s="4" t="s">
        <v>101</v>
      </c>
      <c r="D50" s="14">
        <v>4633.2</v>
      </c>
      <c r="E50" s="14">
        <v>4633.2</v>
      </c>
      <c r="F50" s="14">
        <v>4633.2</v>
      </c>
    </row>
    <row r="51" spans="1:6" ht="111" customHeight="1" x14ac:dyDescent="0.3">
      <c r="A51" s="4" t="s">
        <v>4</v>
      </c>
      <c r="B51" s="4" t="s">
        <v>102</v>
      </c>
      <c r="C51" s="4" t="s">
        <v>103</v>
      </c>
      <c r="D51" s="14">
        <v>379011</v>
      </c>
      <c r="E51" s="14">
        <v>379011</v>
      </c>
      <c r="F51" s="14">
        <v>379011</v>
      </c>
    </row>
    <row r="52" spans="1:6" ht="59.25" customHeight="1" x14ac:dyDescent="0.3">
      <c r="A52" s="12" t="s">
        <v>104</v>
      </c>
      <c r="B52" s="4" t="s">
        <v>105</v>
      </c>
      <c r="C52" s="4" t="s">
        <v>106</v>
      </c>
      <c r="D52" s="14">
        <v>588041.4</v>
      </c>
      <c r="E52" s="14">
        <v>274117</v>
      </c>
      <c r="F52" s="14">
        <v>274117</v>
      </c>
    </row>
    <row r="53" spans="1:6" ht="56.25" x14ac:dyDescent="0.3">
      <c r="A53" s="12"/>
      <c r="B53" s="4" t="s">
        <v>107</v>
      </c>
      <c r="C53" s="4" t="s">
        <v>108</v>
      </c>
      <c r="D53" s="1">
        <f>941566.4</f>
        <v>941566.4</v>
      </c>
      <c r="E53" s="1">
        <f>821777.9</f>
        <v>821777.9</v>
      </c>
      <c r="F53" s="1">
        <f>688034.6</f>
        <v>688034.6</v>
      </c>
    </row>
    <row r="54" spans="1:6" ht="41.25" customHeight="1" x14ac:dyDescent="0.3">
      <c r="A54" s="12"/>
      <c r="B54" s="4" t="s">
        <v>109</v>
      </c>
      <c r="C54" s="4" t="s">
        <v>55</v>
      </c>
      <c r="D54" s="1">
        <v>150000</v>
      </c>
      <c r="E54" s="1">
        <v>150000</v>
      </c>
      <c r="F54" s="1">
        <v>150000</v>
      </c>
    </row>
    <row r="55" spans="1:6" ht="83.25" customHeight="1" x14ac:dyDescent="0.3">
      <c r="A55" s="12"/>
      <c r="B55" s="4" t="s">
        <v>110</v>
      </c>
      <c r="C55" s="4" t="s">
        <v>55</v>
      </c>
      <c r="D55" s="1">
        <v>59880.1</v>
      </c>
      <c r="E55" s="1">
        <v>50000</v>
      </c>
      <c r="F55" s="1">
        <v>50000</v>
      </c>
    </row>
    <row r="56" spans="1:6" x14ac:dyDescent="0.3">
      <c r="A56" s="7" t="s">
        <v>111</v>
      </c>
      <c r="B56" s="4"/>
      <c r="C56" s="4"/>
      <c r="D56" s="8">
        <f>SUM(D17:D55)</f>
        <v>20191803.800000001</v>
      </c>
      <c r="E56" s="8">
        <f>SUM(E17:E55)</f>
        <v>19775634.799999997</v>
      </c>
      <c r="F56" s="8">
        <f>SUM(F17:F55)</f>
        <v>19641891.5</v>
      </c>
    </row>
    <row r="57" spans="1:6" x14ac:dyDescent="0.3">
      <c r="A57" s="11" t="s">
        <v>112</v>
      </c>
      <c r="B57" s="11"/>
      <c r="C57" s="11"/>
      <c r="D57" s="11"/>
      <c r="E57" s="11"/>
      <c r="F57" s="11"/>
    </row>
    <row r="58" spans="1:6" ht="39.75" customHeight="1" x14ac:dyDescent="0.3">
      <c r="A58" s="12" t="s">
        <v>113</v>
      </c>
      <c r="B58" s="12"/>
      <c r="C58" s="12"/>
      <c r="D58" s="12"/>
      <c r="E58" s="12"/>
      <c r="F58" s="12"/>
    </row>
    <row r="59" spans="1:6" ht="151.5" customHeight="1" x14ac:dyDescent="0.3">
      <c r="A59" s="12" t="s">
        <v>7</v>
      </c>
      <c r="B59" s="4" t="s">
        <v>114</v>
      </c>
      <c r="C59" s="4" t="s">
        <v>115</v>
      </c>
      <c r="D59" s="1">
        <v>6195</v>
      </c>
      <c r="E59" s="1">
        <v>6195</v>
      </c>
      <c r="F59" s="1">
        <v>6195</v>
      </c>
    </row>
    <row r="60" spans="1:6" ht="159" customHeight="1" x14ac:dyDescent="0.3">
      <c r="A60" s="12"/>
      <c r="B60" s="4" t="s">
        <v>116</v>
      </c>
      <c r="C60" s="4" t="s">
        <v>117</v>
      </c>
      <c r="D60" s="14">
        <v>80</v>
      </c>
      <c r="E60" s="14">
        <v>80</v>
      </c>
      <c r="F60" s="14">
        <v>80</v>
      </c>
    </row>
    <row r="61" spans="1:6" ht="123" customHeight="1" x14ac:dyDescent="0.3">
      <c r="A61" s="12" t="s">
        <v>8</v>
      </c>
      <c r="B61" s="4" t="s">
        <v>118</v>
      </c>
      <c r="C61" s="4" t="s">
        <v>119</v>
      </c>
      <c r="D61" s="14">
        <v>14350</v>
      </c>
      <c r="E61" s="14">
        <v>14350</v>
      </c>
      <c r="F61" s="14">
        <v>14350</v>
      </c>
    </row>
    <row r="62" spans="1:6" ht="121.5" customHeight="1" x14ac:dyDescent="0.3">
      <c r="A62" s="12"/>
      <c r="B62" s="4" t="s">
        <v>120</v>
      </c>
      <c r="C62" s="4" t="s">
        <v>121</v>
      </c>
      <c r="D62" s="14">
        <v>634215.5</v>
      </c>
      <c r="E62" s="14">
        <v>634215.5</v>
      </c>
      <c r="F62" s="14">
        <v>634215.5</v>
      </c>
    </row>
    <row r="63" spans="1:6" ht="159" customHeight="1" x14ac:dyDescent="0.3">
      <c r="A63" s="12"/>
      <c r="B63" s="4" t="s">
        <v>122</v>
      </c>
      <c r="C63" s="4" t="s">
        <v>228</v>
      </c>
      <c r="D63" s="14">
        <v>18516.8</v>
      </c>
      <c r="E63" s="14">
        <v>19300.099999999999</v>
      </c>
      <c r="F63" s="14">
        <v>20040.900000000001</v>
      </c>
    </row>
    <row r="64" spans="1:6" ht="84" customHeight="1" x14ac:dyDescent="0.3">
      <c r="A64" s="12"/>
      <c r="B64" s="4" t="s">
        <v>123</v>
      </c>
      <c r="C64" s="4" t="s">
        <v>124</v>
      </c>
      <c r="D64" s="14">
        <f>637668.5+9545</f>
        <v>647213.5</v>
      </c>
      <c r="E64" s="14">
        <f>813028.7+12173.9</f>
        <v>825202.6</v>
      </c>
      <c r="F64" s="14">
        <f>819015.5+12263.7</f>
        <v>831279.2</v>
      </c>
    </row>
    <row r="65" spans="1:6" ht="195" customHeight="1" x14ac:dyDescent="0.3">
      <c r="A65" s="12"/>
      <c r="B65" s="4" t="s">
        <v>125</v>
      </c>
      <c r="C65" s="4" t="s">
        <v>126</v>
      </c>
      <c r="D65" s="14">
        <f>19009.1+1272944.2</f>
        <v>1291953.3</v>
      </c>
      <c r="E65" s="14">
        <f>19107.8+1326766.1</f>
        <v>1345873.9000000001</v>
      </c>
      <c r="F65" s="14">
        <f>19104.4+1377708.7</f>
        <v>1396813.0999999999</v>
      </c>
    </row>
    <row r="66" spans="1:6" ht="135.75" customHeight="1" x14ac:dyDescent="0.3">
      <c r="A66" s="12" t="s">
        <v>9</v>
      </c>
      <c r="B66" s="4" t="s">
        <v>127</v>
      </c>
      <c r="C66" s="4" t="s">
        <v>128</v>
      </c>
      <c r="D66" s="14">
        <f>146324.7+25265.1+40321.5</f>
        <v>211911.30000000002</v>
      </c>
      <c r="E66" s="14">
        <f>146324.7+25265.1+40321.5</f>
        <v>211911.30000000002</v>
      </c>
      <c r="F66" s="14">
        <f>146324.7+25265.1+40321.5</f>
        <v>211911.30000000002</v>
      </c>
    </row>
    <row r="67" spans="1:6" ht="197.25" customHeight="1" x14ac:dyDescent="0.3">
      <c r="A67" s="12"/>
      <c r="B67" s="4" t="s">
        <v>129</v>
      </c>
      <c r="C67" s="4" t="s">
        <v>130</v>
      </c>
      <c r="D67" s="14">
        <v>29488</v>
      </c>
      <c r="E67" s="14">
        <v>29488</v>
      </c>
      <c r="F67" s="14">
        <v>29488</v>
      </c>
    </row>
    <row r="68" spans="1:6" ht="258.75" customHeight="1" x14ac:dyDescent="0.3">
      <c r="A68" s="12"/>
      <c r="B68" s="4" t="s">
        <v>131</v>
      </c>
      <c r="C68" s="4" t="s">
        <v>227</v>
      </c>
      <c r="D68" s="14">
        <v>260490</v>
      </c>
      <c r="E68" s="14">
        <v>260490</v>
      </c>
      <c r="F68" s="14">
        <v>260490</v>
      </c>
    </row>
    <row r="69" spans="1:6" ht="127.5" customHeight="1" x14ac:dyDescent="0.3">
      <c r="A69" s="12"/>
      <c r="B69" s="4" t="s">
        <v>132</v>
      </c>
      <c r="C69" s="4" t="s">
        <v>133</v>
      </c>
      <c r="D69" s="14">
        <f>567194.8+117503.6</f>
        <v>684698.4</v>
      </c>
      <c r="E69" s="14">
        <v>680164.1</v>
      </c>
      <c r="F69" s="14">
        <v>680164.1</v>
      </c>
    </row>
    <row r="70" spans="1:6" ht="37.5" x14ac:dyDescent="0.3">
      <c r="A70" s="12"/>
      <c r="B70" s="4" t="s">
        <v>134</v>
      </c>
      <c r="C70" s="4" t="s">
        <v>135</v>
      </c>
      <c r="D70" s="14">
        <v>18086.7</v>
      </c>
      <c r="E70" s="14">
        <v>18086.7</v>
      </c>
      <c r="F70" s="14">
        <v>18086.7</v>
      </c>
    </row>
    <row r="71" spans="1:6" ht="65.25" customHeight="1" x14ac:dyDescent="0.3">
      <c r="A71" s="12" t="s">
        <v>10</v>
      </c>
      <c r="B71" s="4" t="s">
        <v>136</v>
      </c>
      <c r="C71" s="4" t="s">
        <v>137</v>
      </c>
      <c r="D71" s="14">
        <v>204004.9</v>
      </c>
      <c r="E71" s="14">
        <v>204024.4</v>
      </c>
      <c r="F71" s="14">
        <v>204024.4</v>
      </c>
    </row>
    <row r="72" spans="1:6" ht="37.5" x14ac:dyDescent="0.3">
      <c r="A72" s="12"/>
      <c r="B72" s="4" t="s">
        <v>138</v>
      </c>
      <c r="C72" s="4" t="s">
        <v>139</v>
      </c>
      <c r="D72" s="14">
        <v>212671.6</v>
      </c>
      <c r="E72" s="14">
        <v>212671.6</v>
      </c>
      <c r="F72" s="14">
        <v>212671.6</v>
      </c>
    </row>
    <row r="73" spans="1:6" ht="108.75" customHeight="1" x14ac:dyDescent="0.3">
      <c r="A73" s="4" t="s">
        <v>11</v>
      </c>
      <c r="B73" s="4" t="s">
        <v>140</v>
      </c>
      <c r="C73" s="4" t="s">
        <v>141</v>
      </c>
      <c r="D73" s="14">
        <f>92814.9</f>
        <v>92814.9</v>
      </c>
      <c r="E73" s="14">
        <f>92814.9</f>
        <v>92814.9</v>
      </c>
      <c r="F73" s="14">
        <f>92814.9</f>
        <v>92814.9</v>
      </c>
    </row>
    <row r="74" spans="1:6" ht="156" customHeight="1" x14ac:dyDescent="0.3">
      <c r="A74" s="4" t="s">
        <v>12</v>
      </c>
      <c r="B74" s="4" t="s">
        <v>142</v>
      </c>
      <c r="C74" s="4" t="s">
        <v>143</v>
      </c>
      <c r="D74" s="14">
        <v>329.5</v>
      </c>
      <c r="E74" s="14">
        <v>329.5</v>
      </c>
      <c r="F74" s="14">
        <v>329.5</v>
      </c>
    </row>
    <row r="75" spans="1:6" x14ac:dyDescent="0.3">
      <c r="A75" s="7" t="s">
        <v>144</v>
      </c>
      <c r="B75" s="4"/>
      <c r="C75" s="4"/>
      <c r="D75" s="8">
        <f>SUM(D59:D74)</f>
        <v>4327019.4000000004</v>
      </c>
      <c r="E75" s="8">
        <f>SUM(E59:E74)</f>
        <v>4555197.6000000006</v>
      </c>
      <c r="F75" s="8">
        <f>SUM(F59:F74)</f>
        <v>4612954.2</v>
      </c>
    </row>
    <row r="76" spans="1:6" x14ac:dyDescent="0.3">
      <c r="A76" s="11" t="s">
        <v>145</v>
      </c>
      <c r="B76" s="11"/>
      <c r="C76" s="11"/>
      <c r="D76" s="11"/>
      <c r="E76" s="11"/>
      <c r="F76" s="11"/>
    </row>
    <row r="77" spans="1:6" ht="40.5" customHeight="1" x14ac:dyDescent="0.3">
      <c r="A77" s="12" t="s">
        <v>234</v>
      </c>
      <c r="B77" s="12"/>
      <c r="C77" s="12"/>
      <c r="D77" s="12"/>
      <c r="E77" s="12"/>
      <c r="F77" s="12"/>
    </row>
    <row r="78" spans="1:6" ht="75" x14ac:dyDescent="0.3">
      <c r="A78" s="4" t="s">
        <v>146</v>
      </c>
      <c r="B78" s="4" t="s">
        <v>147</v>
      </c>
      <c r="C78" s="4" t="s">
        <v>148</v>
      </c>
      <c r="D78" s="1">
        <v>5000</v>
      </c>
      <c r="E78" s="1">
        <v>5000</v>
      </c>
      <c r="F78" s="1">
        <v>5000</v>
      </c>
    </row>
    <row r="79" spans="1:6" ht="56.25" x14ac:dyDescent="0.3">
      <c r="A79" s="4" t="s">
        <v>149</v>
      </c>
      <c r="B79" s="4" t="s">
        <v>150</v>
      </c>
      <c r="C79" s="4" t="s">
        <v>151</v>
      </c>
      <c r="D79" s="1">
        <v>28698</v>
      </c>
      <c r="E79" s="1">
        <v>21124.5</v>
      </c>
      <c r="F79" s="1">
        <v>21124.5</v>
      </c>
    </row>
    <row r="80" spans="1:6" ht="56.25" x14ac:dyDescent="0.3">
      <c r="A80" s="12" t="s">
        <v>152</v>
      </c>
      <c r="B80" s="4" t="s">
        <v>153</v>
      </c>
      <c r="C80" s="4" t="s">
        <v>154</v>
      </c>
      <c r="D80" s="1">
        <v>400</v>
      </c>
      <c r="E80" s="1">
        <v>400</v>
      </c>
      <c r="F80" s="1">
        <v>400</v>
      </c>
    </row>
    <row r="81" spans="1:6" ht="56.25" x14ac:dyDescent="0.3">
      <c r="A81" s="12"/>
      <c r="B81" s="4" t="s">
        <v>155</v>
      </c>
      <c r="C81" s="4" t="s">
        <v>156</v>
      </c>
      <c r="D81" s="1">
        <v>52409.3</v>
      </c>
      <c r="E81" s="1">
        <v>52409.3</v>
      </c>
      <c r="F81" s="1">
        <v>52409.3</v>
      </c>
    </row>
    <row r="82" spans="1:6" ht="56.25" x14ac:dyDescent="0.3">
      <c r="A82" s="12"/>
      <c r="B82" s="4" t="s">
        <v>157</v>
      </c>
      <c r="C82" s="4" t="s">
        <v>158</v>
      </c>
      <c r="D82" s="1">
        <v>698.5</v>
      </c>
      <c r="E82" s="1">
        <v>698.5</v>
      </c>
      <c r="F82" s="1">
        <v>698.5</v>
      </c>
    </row>
    <row r="83" spans="1:6" x14ac:dyDescent="0.3">
      <c r="A83" s="7" t="s">
        <v>159</v>
      </c>
      <c r="B83" s="4"/>
      <c r="C83" s="4"/>
      <c r="D83" s="8">
        <f>SUM(D78:D82)</f>
        <v>87205.8</v>
      </c>
      <c r="E83" s="8">
        <f>SUM(E78:E82)</f>
        <v>79632.3</v>
      </c>
      <c r="F83" s="8">
        <f>SUM(F78:F82)</f>
        <v>79632.3</v>
      </c>
    </row>
    <row r="84" spans="1:6" x14ac:dyDescent="0.3">
      <c r="A84" s="11" t="s">
        <v>160</v>
      </c>
      <c r="B84" s="11"/>
      <c r="C84" s="11"/>
      <c r="D84" s="11"/>
      <c r="E84" s="11"/>
      <c r="F84" s="11"/>
    </row>
    <row r="85" spans="1:6" ht="39.75" customHeight="1" x14ac:dyDescent="0.3">
      <c r="A85" s="12" t="s">
        <v>161</v>
      </c>
      <c r="B85" s="12"/>
      <c r="C85" s="12"/>
      <c r="D85" s="12"/>
      <c r="E85" s="12"/>
      <c r="F85" s="12"/>
    </row>
    <row r="86" spans="1:6" ht="75" x14ac:dyDescent="0.3">
      <c r="A86" s="4" t="s">
        <v>162</v>
      </c>
      <c r="B86" s="4" t="s">
        <v>163</v>
      </c>
      <c r="C86" s="4" t="s">
        <v>164</v>
      </c>
      <c r="D86" s="14">
        <v>12040.8</v>
      </c>
      <c r="E86" s="14">
        <v>12040.1</v>
      </c>
      <c r="F86" s="14">
        <v>12041</v>
      </c>
    </row>
    <row r="87" spans="1:6" x14ac:dyDescent="0.3">
      <c r="A87" s="7" t="s">
        <v>165</v>
      </c>
      <c r="B87" s="4"/>
      <c r="C87" s="4"/>
      <c r="D87" s="8">
        <f>SUM(D86)</f>
        <v>12040.8</v>
      </c>
      <c r="E87" s="8">
        <f>SUM(E86)</f>
        <v>12040.1</v>
      </c>
      <c r="F87" s="8">
        <f>SUM(F86)</f>
        <v>12041</v>
      </c>
    </row>
    <row r="88" spans="1:6" x14ac:dyDescent="0.3">
      <c r="A88" s="11" t="s">
        <v>166</v>
      </c>
      <c r="B88" s="11"/>
      <c r="C88" s="11"/>
      <c r="D88" s="11"/>
      <c r="E88" s="11"/>
      <c r="F88" s="11"/>
    </row>
    <row r="89" spans="1:6" x14ac:dyDescent="0.3">
      <c r="A89" s="12" t="s">
        <v>167</v>
      </c>
      <c r="B89" s="12"/>
      <c r="C89" s="12"/>
      <c r="D89" s="12"/>
      <c r="E89" s="12"/>
      <c r="F89" s="12"/>
    </row>
    <row r="90" spans="1:6" ht="37.5" x14ac:dyDescent="0.3">
      <c r="A90" s="4" t="s">
        <v>168</v>
      </c>
      <c r="B90" s="4" t="s">
        <v>169</v>
      </c>
      <c r="C90" s="4" t="s">
        <v>170</v>
      </c>
      <c r="D90" s="1">
        <v>38763.4</v>
      </c>
      <c r="E90" s="1">
        <v>38712.699999999997</v>
      </c>
      <c r="F90" s="1">
        <v>38712.699999999997</v>
      </c>
    </row>
    <row r="91" spans="1:6" ht="56.25" x14ac:dyDescent="0.3">
      <c r="A91" s="4" t="s">
        <v>171</v>
      </c>
      <c r="B91" s="4" t="s">
        <v>172</v>
      </c>
      <c r="C91" s="4" t="s">
        <v>173</v>
      </c>
      <c r="D91" s="1">
        <v>1050</v>
      </c>
      <c r="E91" s="1">
        <v>1050</v>
      </c>
      <c r="F91" s="1">
        <v>1050</v>
      </c>
    </row>
    <row r="92" spans="1:6" ht="75" x14ac:dyDescent="0.3">
      <c r="A92" s="4" t="s">
        <v>174</v>
      </c>
      <c r="B92" s="4" t="s">
        <v>175</v>
      </c>
      <c r="C92" s="4" t="s">
        <v>173</v>
      </c>
      <c r="D92" s="1">
        <v>24414</v>
      </c>
      <c r="E92" s="1" t="s">
        <v>235</v>
      </c>
      <c r="F92" s="1" t="s">
        <v>235</v>
      </c>
    </row>
    <row r="93" spans="1:6" x14ac:dyDescent="0.3">
      <c r="A93" s="7" t="s">
        <v>176</v>
      </c>
      <c r="B93" s="4"/>
      <c r="C93" s="4"/>
      <c r="D93" s="8">
        <f>SUM(D90:D92)</f>
        <v>64227.4</v>
      </c>
      <c r="E93" s="8">
        <f>SUM(E90:E92)</f>
        <v>39762.699999999997</v>
      </c>
      <c r="F93" s="8">
        <f>SUM(F90:F92)</f>
        <v>39762.699999999997</v>
      </c>
    </row>
    <row r="94" spans="1:6" x14ac:dyDescent="0.3">
      <c r="A94" s="11" t="s">
        <v>177</v>
      </c>
      <c r="B94" s="11"/>
      <c r="C94" s="11"/>
      <c r="D94" s="11"/>
      <c r="E94" s="11"/>
      <c r="F94" s="11"/>
    </row>
    <row r="95" spans="1:6" ht="39" customHeight="1" x14ac:dyDescent="0.3">
      <c r="A95" s="12" t="s">
        <v>178</v>
      </c>
      <c r="B95" s="12"/>
      <c r="C95" s="12"/>
      <c r="D95" s="12"/>
      <c r="E95" s="12"/>
      <c r="F95" s="12"/>
    </row>
    <row r="96" spans="1:6" ht="75" x14ac:dyDescent="0.3">
      <c r="A96" s="4" t="s">
        <v>13</v>
      </c>
      <c r="B96" s="4" t="s">
        <v>180</v>
      </c>
      <c r="C96" s="4" t="s">
        <v>181</v>
      </c>
      <c r="D96" s="1">
        <v>205010.5</v>
      </c>
      <c r="E96" s="1">
        <v>207385.8</v>
      </c>
      <c r="F96" s="1">
        <v>207386.8</v>
      </c>
    </row>
    <row r="97" spans="1:6" ht="93.75" x14ac:dyDescent="0.3">
      <c r="A97" s="4" t="s">
        <v>179</v>
      </c>
      <c r="B97" s="4" t="s">
        <v>180</v>
      </c>
      <c r="C97" s="4" t="s">
        <v>181</v>
      </c>
      <c r="D97" s="1">
        <v>1000</v>
      </c>
      <c r="E97" s="1">
        <v>1000</v>
      </c>
      <c r="F97" s="1">
        <v>1000</v>
      </c>
    </row>
    <row r="98" spans="1:6" x14ac:dyDescent="0.3">
      <c r="A98" s="7" t="s">
        <v>182</v>
      </c>
      <c r="B98" s="4"/>
      <c r="C98" s="4"/>
      <c r="D98" s="8">
        <f>D96+D97</f>
        <v>206010.5</v>
      </c>
      <c r="E98" s="8">
        <f>E96+E97</f>
        <v>208385.8</v>
      </c>
      <c r="F98" s="8">
        <f>F96+F97</f>
        <v>208386.8</v>
      </c>
    </row>
    <row r="99" spans="1:6" x14ac:dyDescent="0.3">
      <c r="A99" s="11" t="s">
        <v>183</v>
      </c>
      <c r="B99" s="11"/>
      <c r="C99" s="11"/>
      <c r="D99" s="11"/>
      <c r="E99" s="11"/>
      <c r="F99" s="11"/>
    </row>
    <row r="100" spans="1:6" x14ac:dyDescent="0.3">
      <c r="A100" s="12" t="s">
        <v>184</v>
      </c>
      <c r="B100" s="12"/>
      <c r="C100" s="12"/>
      <c r="D100" s="12"/>
      <c r="E100" s="12"/>
      <c r="F100" s="12"/>
    </row>
    <row r="101" spans="1:6" ht="75" x14ac:dyDescent="0.3">
      <c r="A101" s="4" t="s">
        <v>185</v>
      </c>
      <c r="B101" s="4" t="s">
        <v>186</v>
      </c>
      <c r="C101" s="4" t="s">
        <v>187</v>
      </c>
      <c r="D101" s="14">
        <v>742933.9</v>
      </c>
      <c r="E101" s="14">
        <v>743814.5</v>
      </c>
      <c r="F101" s="14">
        <v>744776.6</v>
      </c>
    </row>
    <row r="102" spans="1:6" x14ac:dyDescent="0.3">
      <c r="A102" s="7" t="s">
        <v>188</v>
      </c>
      <c r="B102" s="4"/>
      <c r="C102" s="4"/>
      <c r="D102" s="8">
        <f>SUM(D101)</f>
        <v>742933.9</v>
      </c>
      <c r="E102" s="8">
        <f>SUM(E101)</f>
        <v>743814.5</v>
      </c>
      <c r="F102" s="8">
        <f>SUM(F101)</f>
        <v>744776.6</v>
      </c>
    </row>
    <row r="103" spans="1:6" x14ac:dyDescent="0.3">
      <c r="A103" s="11" t="s">
        <v>189</v>
      </c>
      <c r="B103" s="11"/>
      <c r="C103" s="11"/>
      <c r="D103" s="11"/>
      <c r="E103" s="11"/>
      <c r="F103" s="11"/>
    </row>
    <row r="104" spans="1:6" x14ac:dyDescent="0.3">
      <c r="A104" s="12" t="s">
        <v>190</v>
      </c>
      <c r="B104" s="12"/>
      <c r="C104" s="12"/>
      <c r="D104" s="12"/>
      <c r="E104" s="12"/>
      <c r="F104" s="12"/>
    </row>
    <row r="105" spans="1:6" ht="150" x14ac:dyDescent="0.3">
      <c r="A105" s="4" t="s">
        <v>191</v>
      </c>
      <c r="B105" s="4" t="s">
        <v>192</v>
      </c>
      <c r="C105" s="4" t="s">
        <v>193</v>
      </c>
      <c r="D105" s="1">
        <v>616521.69999999995</v>
      </c>
      <c r="E105" s="1">
        <v>622647.6</v>
      </c>
      <c r="F105" s="1">
        <v>628880.80000000005</v>
      </c>
    </row>
    <row r="106" spans="1:6" ht="131.25" x14ac:dyDescent="0.3">
      <c r="A106" s="12" t="s">
        <v>194</v>
      </c>
      <c r="B106" s="4" t="s">
        <v>229</v>
      </c>
      <c r="C106" s="4" t="s">
        <v>195</v>
      </c>
      <c r="D106" s="5">
        <v>40321.5</v>
      </c>
      <c r="E106" s="5">
        <v>40321.5</v>
      </c>
      <c r="F106" s="5">
        <v>40321.5</v>
      </c>
    </row>
    <row r="107" spans="1:6" ht="131.25" x14ac:dyDescent="0.3">
      <c r="A107" s="12"/>
      <c r="B107" s="4" t="s">
        <v>196</v>
      </c>
      <c r="C107" s="4" t="s">
        <v>197</v>
      </c>
      <c r="D107" s="1">
        <v>194317.1</v>
      </c>
      <c r="E107" s="1">
        <v>121000</v>
      </c>
      <c r="F107" s="1">
        <v>121000</v>
      </c>
    </row>
    <row r="108" spans="1:6" ht="131.25" x14ac:dyDescent="0.3">
      <c r="A108" s="12"/>
      <c r="B108" s="4" t="s">
        <v>198</v>
      </c>
      <c r="C108" s="4" t="s">
        <v>199</v>
      </c>
      <c r="D108" s="19">
        <v>39722</v>
      </c>
      <c r="E108" s="19">
        <v>39722</v>
      </c>
      <c r="F108" s="19">
        <v>39722</v>
      </c>
    </row>
    <row r="109" spans="1:6" ht="75" x14ac:dyDescent="0.3">
      <c r="A109" s="12"/>
      <c r="B109" s="4" t="s">
        <v>200</v>
      </c>
      <c r="C109" s="4" t="s">
        <v>201</v>
      </c>
      <c r="D109" s="9">
        <v>7823.6</v>
      </c>
      <c r="E109" s="9">
        <v>7823.6</v>
      </c>
      <c r="F109" s="9">
        <v>7823.6</v>
      </c>
    </row>
    <row r="110" spans="1:6" ht="75" x14ac:dyDescent="0.3">
      <c r="A110" s="12"/>
      <c r="B110" s="4" t="s">
        <v>202</v>
      </c>
      <c r="C110" s="4" t="s">
        <v>203</v>
      </c>
      <c r="D110" s="9">
        <v>15907.7</v>
      </c>
      <c r="E110" s="9">
        <v>15907.7</v>
      </c>
      <c r="F110" s="9">
        <v>15907.7</v>
      </c>
    </row>
    <row r="111" spans="1:6" x14ac:dyDescent="0.3">
      <c r="A111" s="7" t="s">
        <v>204</v>
      </c>
      <c r="B111" s="4"/>
      <c r="C111" s="4"/>
      <c r="D111" s="8">
        <f>SUM(D105:D110)</f>
        <v>914613.59999999986</v>
      </c>
      <c r="E111" s="8">
        <f>SUM(E105:E110)</f>
        <v>847422.39999999991</v>
      </c>
      <c r="F111" s="8">
        <f>SUM(F105:F110)</f>
        <v>853655.6</v>
      </c>
    </row>
    <row r="112" spans="1:6" x14ac:dyDescent="0.3">
      <c r="A112" s="11" t="s">
        <v>205</v>
      </c>
      <c r="B112" s="11"/>
      <c r="C112" s="11"/>
      <c r="D112" s="11"/>
      <c r="E112" s="11"/>
      <c r="F112" s="11"/>
    </row>
    <row r="113" spans="1:6" x14ac:dyDescent="0.3">
      <c r="A113" s="12" t="s">
        <v>206</v>
      </c>
      <c r="B113" s="12"/>
      <c r="C113" s="12"/>
      <c r="D113" s="12"/>
      <c r="E113" s="12"/>
      <c r="F113" s="12"/>
    </row>
    <row r="114" spans="1:6" ht="131.25" x14ac:dyDescent="0.3">
      <c r="A114" s="4" t="s">
        <v>207</v>
      </c>
      <c r="B114" s="4" t="s">
        <v>208</v>
      </c>
      <c r="C114" s="4" t="s">
        <v>209</v>
      </c>
      <c r="D114" s="1">
        <v>14000</v>
      </c>
      <c r="E114" s="1">
        <v>14000</v>
      </c>
      <c r="F114" s="1">
        <v>14000</v>
      </c>
    </row>
    <row r="115" spans="1:6" ht="56.25" x14ac:dyDescent="0.3">
      <c r="A115" s="4" t="s">
        <v>6</v>
      </c>
      <c r="B115" s="4" t="s">
        <v>210</v>
      </c>
      <c r="C115" s="4" t="s">
        <v>173</v>
      </c>
      <c r="D115" s="1">
        <v>43113.3</v>
      </c>
      <c r="E115" s="1">
        <v>43641.7</v>
      </c>
      <c r="F115" s="1">
        <v>48557.1</v>
      </c>
    </row>
    <row r="116" spans="1:6" ht="37.5" x14ac:dyDescent="0.3">
      <c r="A116" s="4" t="s">
        <v>211</v>
      </c>
      <c r="B116" s="4" t="s">
        <v>212</v>
      </c>
      <c r="C116" s="4" t="s">
        <v>209</v>
      </c>
      <c r="D116" s="1">
        <v>5345.4</v>
      </c>
      <c r="E116" s="1">
        <v>5322.9</v>
      </c>
      <c r="F116" s="1">
        <v>5322.9</v>
      </c>
    </row>
    <row r="117" spans="1:6" ht="75" x14ac:dyDescent="0.3">
      <c r="A117" s="4" t="s">
        <v>213</v>
      </c>
      <c r="B117" s="4" t="s">
        <v>214</v>
      </c>
      <c r="C117" s="4" t="s">
        <v>209</v>
      </c>
      <c r="D117" s="1">
        <v>2531</v>
      </c>
      <c r="E117" s="1">
        <v>2531</v>
      </c>
      <c r="F117" s="1">
        <v>2531</v>
      </c>
    </row>
    <row r="118" spans="1:6" x14ac:dyDescent="0.3">
      <c r="A118" s="7" t="s">
        <v>215</v>
      </c>
      <c r="B118" s="4"/>
      <c r="C118" s="4"/>
      <c r="D118" s="8">
        <f>SUM(D114:D117)</f>
        <v>64989.700000000004</v>
      </c>
      <c r="E118" s="8">
        <f>SUM(E114:E117)</f>
        <v>65495.6</v>
      </c>
      <c r="F118" s="8">
        <f>SUM(F114:F117)</f>
        <v>70411</v>
      </c>
    </row>
    <row r="119" spans="1:6" x14ac:dyDescent="0.3">
      <c r="A119" s="11" t="s">
        <v>216</v>
      </c>
      <c r="B119" s="11"/>
      <c r="C119" s="11"/>
      <c r="D119" s="11"/>
      <c r="E119" s="11"/>
      <c r="F119" s="11"/>
    </row>
    <row r="120" spans="1:6" x14ac:dyDescent="0.3">
      <c r="A120" s="12" t="s">
        <v>217</v>
      </c>
      <c r="B120" s="12"/>
      <c r="C120" s="12"/>
      <c r="D120" s="12"/>
      <c r="E120" s="12"/>
      <c r="F120" s="12"/>
    </row>
    <row r="121" spans="1:6" ht="75" x14ac:dyDescent="0.3">
      <c r="A121" s="4" t="s">
        <v>218</v>
      </c>
      <c r="B121" s="4" t="s">
        <v>219</v>
      </c>
      <c r="C121" s="4" t="s">
        <v>220</v>
      </c>
      <c r="D121" s="1">
        <v>30503</v>
      </c>
      <c r="E121" s="1">
        <v>19808</v>
      </c>
      <c r="F121" s="1">
        <v>12266</v>
      </c>
    </row>
    <row r="122" spans="1:6" x14ac:dyDescent="0.3">
      <c r="A122" s="7" t="s">
        <v>221</v>
      </c>
      <c r="B122" s="7"/>
      <c r="C122" s="7"/>
      <c r="D122" s="8">
        <f>SUM(D121)</f>
        <v>30503</v>
      </c>
      <c r="E122" s="8">
        <f>SUM(E121)</f>
        <v>19808</v>
      </c>
      <c r="F122" s="8">
        <f>SUM(F121)</f>
        <v>12266</v>
      </c>
    </row>
    <row r="123" spans="1:6" x14ac:dyDescent="0.3">
      <c r="A123" s="7" t="s">
        <v>222</v>
      </c>
      <c r="B123" s="4"/>
      <c r="C123" s="4"/>
      <c r="D123" s="10">
        <f>D14+D56+D75+D83+D87+D93+D98+D102+D111+D118+D122</f>
        <v>26867009.699999999</v>
      </c>
      <c r="E123" s="10">
        <f>E14+E56+E75+E83+E87+E93+E98+E102+E111+E118+E122</f>
        <v>26572855.600000001</v>
      </c>
      <c r="F123" s="10">
        <f>F14+F56+F75+F83+F87+F93+F98+F102+F111+F118+F122</f>
        <v>26501439.500000004</v>
      </c>
    </row>
  </sheetData>
  <customSheetViews>
    <customSheetView guid="{915C75B9-C8EE-47B8-B8ED-DA1F723859A3}" scale="70" showPageBreaks="1" printArea="1" showAutoFilter="1" view="pageBreakPreview">
      <pane ySplit="3" topLeftCell="A4" activePane="bottomLeft" state="frozen"/>
      <selection pane="bottomLeft" activeCell="E35" sqref="E35"/>
      <pageMargins left="0.7" right="0.7" top="0.75" bottom="0.75" header="0.3" footer="0.3"/>
      <pageSetup paperSize="9" orientation="portrait" r:id="rId1"/>
      <autoFilter ref="A3:F121"/>
    </customSheetView>
    <customSheetView guid="{3EA4E4EC-1D87-4BAA-93BD-404B66B44F42}" scale="70" showPageBreaks="1" printArea="1" showAutoFilter="1" view="pageBreakPreview">
      <pane ySplit="3" topLeftCell="A108" activePane="bottomLeft" state="frozen"/>
      <selection pane="bottomLeft" activeCell="D112" sqref="D112"/>
      <pageMargins left="0.7" right="0.7" top="0.75" bottom="0.75" header="0.3" footer="0.3"/>
      <pageSetup paperSize="9" orientation="portrait" r:id="rId2"/>
      <autoFilter ref="A3:F125"/>
    </customSheetView>
    <customSheetView guid="{190B809E-5CC6-4312-8225-545A3309E923}" scale="85" showPageBreaks="1" printArea="1" showAutoFilter="1" view="pageBreakPreview">
      <pane ySplit="3" topLeftCell="A24" activePane="bottomLeft" state="frozen"/>
      <selection pane="bottomLeft" activeCell="D31" sqref="D31"/>
      <pageMargins left="0.7" right="0.7" top="0.75" bottom="0.75" header="0.3" footer="0.3"/>
      <pageSetup paperSize="9" scale="55" orientation="landscape" r:id="rId3"/>
      <autoFilter ref="A3:F123"/>
    </customSheetView>
    <customSheetView guid="{D568CB47-3D08-4BD9-9299-A34CB95D16E9}" scale="70" showPageBreaks="1" printArea="1" showAutoFilter="1" view="pageBreakPreview">
      <pane ySplit="3" topLeftCell="A4" activePane="bottomLeft" state="frozen"/>
      <selection pane="bottomLeft" activeCell="C119" sqref="C119"/>
      <pageMargins left="0.7" right="0.7" top="0.75" bottom="0.75" header="0.3" footer="0.3"/>
      <pageSetup paperSize="9" scale="55" orientation="landscape" r:id="rId4"/>
      <autoFilter ref="A3:F122"/>
    </customSheetView>
  </customSheetViews>
  <mergeCells count="39">
    <mergeCell ref="A1:F1"/>
    <mergeCell ref="A41:A47"/>
    <mergeCell ref="A15:F15"/>
    <mergeCell ref="A7:F7"/>
    <mergeCell ref="D3:F3"/>
    <mergeCell ref="A6:F6"/>
    <mergeCell ref="A16:F16"/>
    <mergeCell ref="A17:A22"/>
    <mergeCell ref="A23:A30"/>
    <mergeCell ref="A31:A34"/>
    <mergeCell ref="A38:A39"/>
    <mergeCell ref="A85:F85"/>
    <mergeCell ref="A66:A70"/>
    <mergeCell ref="A71:A72"/>
    <mergeCell ref="A52:A55"/>
    <mergeCell ref="A57:F57"/>
    <mergeCell ref="A58:F58"/>
    <mergeCell ref="A59:A60"/>
    <mergeCell ref="A61:A65"/>
    <mergeCell ref="A76:F76"/>
    <mergeCell ref="A77:F77"/>
    <mergeCell ref="A80:A82"/>
    <mergeCell ref="A84:F84"/>
    <mergeCell ref="A112:F112"/>
    <mergeCell ref="A113:F113"/>
    <mergeCell ref="A119:F119"/>
    <mergeCell ref="A120:F120"/>
    <mergeCell ref="A3:A4"/>
    <mergeCell ref="B3:B4"/>
    <mergeCell ref="C3:C4"/>
    <mergeCell ref="A103:F103"/>
    <mergeCell ref="A104:F104"/>
    <mergeCell ref="A106:A110"/>
    <mergeCell ref="A88:F88"/>
    <mergeCell ref="A89:F89"/>
    <mergeCell ref="A94:F94"/>
    <mergeCell ref="A95:F95"/>
    <mergeCell ref="A99:F99"/>
    <mergeCell ref="A100:F100"/>
  </mergeCells>
  <pageMargins left="0.43307086614173229" right="0.43307086614173229" top="0.74803149606299213" bottom="0.39370078740157483" header="0.55118110236220474" footer="0.31496062992125984"/>
  <pageSetup paperSize="9" scale="62" orientation="landscape" r:id="rId5"/>
  <headerFooter differentFirst="1">
    <oddHeader>&amp;C&amp;P</oddHeader>
  </headerFooter>
  <rowBreaks count="10" manualBreakCount="10">
    <brk id="14" max="16383" man="1"/>
    <brk id="22" max="16383" man="1"/>
    <brk id="30" max="16383" man="1"/>
    <brk id="40" max="16383" man="1"/>
    <brk id="60" max="16383" man="1"/>
    <brk id="65" max="16383" man="1"/>
    <brk id="70" max="16383" man="1"/>
    <brk id="83" max="16383" man="1"/>
    <brk id="102" max="16383" man="1"/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бывшее прил2</vt:lpstr>
      <vt:lpstr>'бывшее прил2'!Заголовки_для_печати</vt:lpstr>
      <vt:lpstr>'бывшее прил2'!Область_печати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А.Силуанов</dc:creator>
  <cp:lastModifiedBy>А.Силуанов</cp:lastModifiedBy>
  <cp:lastPrinted>2018-10-31T06:47:19Z</cp:lastPrinted>
  <dcterms:created xsi:type="dcterms:W3CDTF">2018-10-17T12:08:25Z</dcterms:created>
  <dcterms:modified xsi:type="dcterms:W3CDTF">2018-10-31T06:48:02Z</dcterms:modified>
</cp:coreProperties>
</file>